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Dashboard" sheetId="2" state="visible" r:id="rId2"/>
    <sheet name="Version &amp; Approval" sheetId="3" state="visible" r:id="rId3"/>
    <sheet name="Settings" sheetId="4" state="visible" r:id="rId4"/>
    <sheet name="Evidence Tracker" sheetId="5" state="visible" r:id="rId5"/>
  </sheets>
  <definedNames>
    <definedName name="AUDIT_START">Settings!$C$6</definedName>
    <definedName name="AUDIT_END">Settings!$C$7</definedName>
    <definedName name="DUE_SOON_DAYS">Settings!$C$8</definedName>
    <definedName name="FREQ_TABLE">Settings!$B$11:$C$17</definedName>
    <definedName name="_xlnm._FilterDatabase" localSheetId="4" hidden="1">'Evidence Tracker'!$A$2:$P$302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6">
    <font>
      <name val="Calibri"/>
      <family val="2"/>
      <color theme="1"/>
      <sz val="11"/>
      <scheme val="minor"/>
    </font>
    <font>
      <b val="1"/>
      <color rgb="00FFFFFF"/>
      <sz val="16"/>
    </font>
    <font>
      <color rgb="00FFFFFF"/>
      <sz val="11"/>
    </font>
    <font>
      <b val="1"/>
      <color rgb="00FFFFFF"/>
    </font>
    <font>
      <b val="1"/>
    </font>
    <font>
      <i val="1"/>
      <color rgb="002F5597"/>
    </font>
    <font>
      <color rgb="00888888"/>
      <sz val="9"/>
    </font>
    <font>
      <b val="1"/>
      <color rgb="00FFFFFF"/>
      <sz val="14"/>
    </font>
    <font>
      <b val="1"/>
      <color rgb="00FFFFFF"/>
      <sz val="13"/>
    </font>
    <font>
      <color rgb="001F3864"/>
    </font>
    <font>
      <b val="1"/>
      <color rgb="00FFFFFF"/>
      <sz val="15"/>
    </font>
    <font>
      <b val="1"/>
      <color rgb="001F3864"/>
      <sz val="12"/>
    </font>
    <font>
      <b val="1"/>
      <color rgb="009C0006"/>
    </font>
    <font>
      <b val="1"/>
      <color rgb="009C5700"/>
    </font>
    <font>
      <b val="1"/>
      <color rgb="00006100"/>
    </font>
    <font>
      <b val="1"/>
      <color rgb="001F3864"/>
    </font>
  </fonts>
  <fills count="13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D9E1F2"/>
      </patternFill>
    </fill>
    <fill>
      <patternFill patternType="solid">
        <fgColor rgb="00EEF2FF"/>
      </patternFill>
    </fill>
    <fill>
      <patternFill patternType="solid">
        <fgColor rgb="00FFF2CC"/>
      </patternFill>
    </fill>
    <fill>
      <patternFill patternType="solid">
        <fgColor rgb="005B6F8E"/>
      </patternFill>
    </fill>
    <fill>
      <patternFill patternType="solid">
        <fgColor rgb="00F2F2F2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C6EFCE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2" borderId="0" pivotButton="0" quotePrefix="0" xfId="0"/>
    <xf numFmtId="0" fontId="4" fillId="4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5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10" fillId="2" borderId="0" pivotButton="0" quotePrefix="0" xfId="0"/>
    <xf numFmtId="0" fontId="5" fillId="0" borderId="0" pivotButton="0" quotePrefix="0" xfId="0"/>
    <xf numFmtId="0" fontId="3" fillId="3" borderId="1" pivotButton="0" quotePrefix="0" xfId="0"/>
    <xf numFmtId="0" fontId="0" fillId="0" borderId="4" pivotButton="0" quotePrefix="0" xfId="0"/>
    <xf numFmtId="1" fontId="11" fillId="0" borderId="1" applyAlignment="1" pivotButton="0" quotePrefix="0" xfId="0">
      <alignment horizontal="right"/>
    </xf>
    <xf numFmtId="9" fontId="11" fillId="0" borderId="1" applyAlignment="1" pivotButton="0" quotePrefix="0" xfId="0">
      <alignment horizontal="right"/>
    </xf>
    <xf numFmtId="0" fontId="12" fillId="9" borderId="1" pivotButton="0" quotePrefix="0" xfId="0"/>
    <xf numFmtId="9" fontId="0" fillId="0" borderId="1" pivotButton="0" quotePrefix="0" xfId="0"/>
    <xf numFmtId="0" fontId="13" fillId="10" borderId="1" pivotButton="0" quotePrefix="0" xfId="0"/>
    <xf numFmtId="0" fontId="14" fillId="11" borderId="1" pivotButton="0" quotePrefix="0" xfId="0"/>
    <xf numFmtId="0" fontId="15" fillId="12" borderId="1" pivotButton="0" quotePrefix="0" xfId="0"/>
    <xf numFmtId="0" fontId="0" fillId="4" borderId="1" pivotButton="0" quotePrefix="0" xfId="0"/>
    <xf numFmtId="0" fontId="7" fillId="2" borderId="0" pivotButton="0" quotePrefix="0" xfId="0"/>
    <xf numFmtId="164" fontId="0" fillId="6" borderId="1" pivotButton="0" quotePrefix="0" xfId="0"/>
    <xf numFmtId="0" fontId="0" fillId="6" borderId="1" pivotButton="0" quotePrefix="0" xfId="0"/>
    <xf numFmtId="0" fontId="0" fillId="6" borderId="1" applyAlignment="1" pivotButton="0" quotePrefix="0" xfId="0">
      <alignment vertical="top" wrapText="1"/>
    </xf>
    <xf numFmtId="0" fontId="4" fillId="0" borderId="0" pivotButton="0" quotePrefix="0" xfId="0"/>
    <xf numFmtId="0" fontId="8" fillId="2" borderId="0" pivotButton="0" quotePrefix="0" xfId="0"/>
    <xf numFmtId="0" fontId="3" fillId="3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164" fontId="9" fillId="8" borderId="1" applyAlignment="1" pivotButton="0" quotePrefix="0" xfId="0">
      <alignment vertical="top" wrapText="1"/>
    </xf>
    <xf numFmtId="0" fontId="9" fillId="8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1F3864"/>
      </font>
      <fill>
        <patternFill patternType="solid">
          <fgColor rgb="00DDEBF7"/>
          <bgColor rgb="00DDEBF7"/>
        </patternFill>
      </fill>
    </dxf>
    <dxf>
      <font>
        <b val="1"/>
        <color rgb="00843C0C"/>
      </font>
      <fill>
        <patternFill patternType="solid">
          <fgColor rgb="00FCE4D6"/>
          <b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70" customWidth="1" min="3" max="3"/>
  </cols>
  <sheetData>
    <row r="2">
      <c r="B2" s="1" t="inlineStr">
        <is>
          <t>SOC 2 Evidence Collection Tracker</t>
        </is>
      </c>
      <c r="C2" s="2" t="n"/>
    </row>
    <row r="3">
      <c r="B3" s="3" t="inlineStr">
        <is>
          <t>Evidence by Trust Services Criteria · collection frequency · due dates · audit window · auditor status</t>
        </is>
      </c>
      <c r="C3" s="4" t="n"/>
    </row>
    <row r="5">
      <c r="B5" s="5" t="inlineStr">
        <is>
          <t>DOCUMENT CONTROL</t>
        </is>
      </c>
      <c r="C5" s="2" t="n"/>
    </row>
    <row r="6">
      <c r="B6" s="6" t="inlineStr">
        <is>
          <t>Organization Name:</t>
        </is>
      </c>
      <c r="C6" s="7" t="inlineStr"/>
    </row>
    <row r="7">
      <c r="B7" s="6" t="inlineStr">
        <is>
          <t>Department / Team:</t>
        </is>
      </c>
      <c r="C7" s="7" t="inlineStr"/>
    </row>
    <row r="8">
      <c r="B8" s="6" t="inlineStr">
        <is>
          <t>Document Owner:</t>
        </is>
      </c>
      <c r="C8" s="7" t="inlineStr"/>
    </row>
    <row r="9">
      <c r="B9" s="6" t="inlineStr">
        <is>
          <t>Author / Prepared By:</t>
        </is>
      </c>
      <c r="C9" s="7" t="inlineStr"/>
    </row>
    <row r="10">
      <c r="B10" s="6" t="inlineStr">
        <is>
          <t>Version:</t>
        </is>
      </c>
      <c r="C10" s="7" t="inlineStr">
        <is>
          <t>1.0</t>
        </is>
      </c>
    </row>
    <row r="11">
      <c r="B11" s="6" t="inlineStr">
        <is>
          <t>Status:</t>
        </is>
      </c>
      <c r="C11" s="7" t="inlineStr">
        <is>
          <t>Draft</t>
        </is>
      </c>
    </row>
    <row r="12">
      <c r="B12" s="6" t="inlineStr">
        <is>
          <t>Date Created:</t>
        </is>
      </c>
      <c r="C12" s="7" t="inlineStr"/>
    </row>
    <row r="13">
      <c r="B13" s="6" t="inlineStr">
        <is>
          <t>Last Reviewed:</t>
        </is>
      </c>
      <c r="C13" s="7" t="inlineStr"/>
    </row>
    <row r="14">
      <c r="B14" s="6" t="inlineStr">
        <is>
          <t>Next Review Date:</t>
        </is>
      </c>
      <c r="C14" s="7" t="inlineStr"/>
    </row>
    <row r="15">
      <c r="B15" s="6" t="inlineStr">
        <is>
          <t>Classification:</t>
        </is>
      </c>
      <c r="C15" s="7" t="inlineStr">
        <is>
          <t>Confidential</t>
        </is>
      </c>
    </row>
    <row r="16">
      <c r="B16" s="6" t="inlineStr">
        <is>
          <t>Distribution:</t>
        </is>
      </c>
      <c r="C16" s="7" t="inlineStr">
        <is>
          <t>Internal. Do not distribute externally without approval.</t>
        </is>
      </c>
    </row>
    <row r="18">
      <c r="B18" s="5" t="inlineStr">
        <is>
          <t>HOW TO USE THIS WORKBOOK</t>
        </is>
      </c>
      <c r="C18" s="2" t="n"/>
    </row>
    <row r="19">
      <c r="B19" s="8" t="inlineStr">
        <is>
          <t>1. Settings</t>
        </is>
      </c>
      <c r="C19" s="9" t="inlineStr">
        <is>
          <t>Enter your audit period (for Type II, the observation window) and adjust collection frequencies if needed.</t>
        </is>
      </c>
    </row>
    <row r="20">
      <c r="B20" s="8" t="inlineStr">
        <is>
          <t>2. Evidence Tracker</t>
        </is>
      </c>
      <c r="C20" s="9" t="inlineStr">
        <is>
          <t>44 common SOC 2 evidence items are pre-filled and mapped to criteria. Delete what is out of scope, add your own, then set an owner, source system and the date each item was last collected.</t>
        </is>
      </c>
    </row>
    <row r="21">
      <c r="B21" s="8" t="inlineStr">
        <is>
          <t>Automatic columns</t>
        </is>
      </c>
      <c r="C21" s="9" t="inlineStr">
        <is>
          <t>Next due, Days until due, Collection status and In audit period calculate from the last collected date, frequency and Settings.</t>
        </is>
      </c>
    </row>
    <row r="22">
      <c r="B22" s="8" t="inlineStr">
        <is>
          <t>3. Dashboard</t>
        </is>
      </c>
      <c r="C22" s="9" t="inlineStr">
        <is>
          <t>Shows what is missing, overdue or due soon, auditor acceptance and coverage by criteria series. Review it weekly during the audit window.</t>
        </is>
      </c>
    </row>
    <row r="23">
      <c r="B23" s="8" t="inlineStr">
        <is>
          <t>Frequencies</t>
        </is>
      </c>
      <c r="C23" s="9" t="inlineStr">
        <is>
          <t>Per event items (such as tickets for new hires) have no fixed due date: collect a sample across the audit period. Once per period items are collected once for the audit.</t>
        </is>
      </c>
    </row>
    <row r="24">
      <c r="B24" s="8" t="inlineStr">
        <is>
          <t>Capacity</t>
        </is>
      </c>
      <c r="C24" s="9" t="inlineStr">
        <is>
          <t>Formulas are ready for 300 rows.</t>
        </is>
      </c>
    </row>
    <row r="26">
      <c r="B26" s="10" t="inlineStr">
        <is>
          <t>Version history and approval sign-off are kept on the Version &amp; Approval tab. Fill in document control before your audit.</t>
        </is>
      </c>
      <c r="C26" s="11" t="n"/>
    </row>
    <row r="28">
      <c r="B28" s="12" t="inlineStr">
        <is>
          <t>© SecureSlate | getsecureslate.com | Template v1.0 | Provided as is,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2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12" customWidth="1" min="3" max="3"/>
    <col width="12" customWidth="1" min="4" max="4"/>
    <col width="3" customWidth="1" min="5" max="5"/>
    <col width="2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2" ht="26" customHeight="1">
      <c r="B2" s="13" t="inlineStr">
        <is>
          <t>SOC 2 EVIDENCE DASHBOARD</t>
        </is>
      </c>
    </row>
    <row r="3">
      <c r="B3" s="14" t="inlineStr">
        <is>
          <t>Updates automatically from the other tabs. Do not type in this sheet.</t>
        </is>
      </c>
    </row>
    <row r="5">
      <c r="B5" s="15" t="inlineStr">
        <is>
          <t>Key figures</t>
        </is>
      </c>
      <c r="C5" s="15" t="inlineStr">
        <is>
          <t>Value</t>
        </is>
      </c>
      <c r="D5" s="16" t="n"/>
      <c r="F5" s="15" t="inlineStr">
        <is>
          <t>Criteria series</t>
        </is>
      </c>
      <c r="G5" s="15" t="inlineStr">
        <is>
          <t>Items</t>
        </is>
      </c>
      <c r="H5" s="15" t="inlineStr">
        <is>
          <t>Missing</t>
        </is>
      </c>
      <c r="I5" s="15" t="inlineStr">
        <is>
          <t>Overdue</t>
        </is>
      </c>
    </row>
    <row r="6">
      <c r="B6" s="7" t="inlineStr">
        <is>
          <t>Evidence items</t>
        </is>
      </c>
      <c r="C6" s="17">
        <f>COUNTA('Evidence Tracker'!$D$3:$D$302)</f>
        <v>44</v>
      </c>
      <c r="D6" s="16" t="n"/>
      <c r="F6" s="7" t="inlineStr">
        <is>
          <t>CC1 Control environment</t>
        </is>
      </c>
      <c r="G6" s="7">
        <f>COUNTIF('Evidence Tracker'!$B$3:$B$302,"CC1.*")</f>
        <v>5</v>
      </c>
      <c r="H6" s="7">
        <f>COUNTIFS('Evidence Tracker'!$B$3:$B$302,"CC1.*",'Evidence Tracker'!$L$3:$L$302,"Missing")</f>
        <v>5</v>
      </c>
      <c r="I6" s="7">
        <f>COUNTIFS('Evidence Tracker'!$B$3:$B$302,"CC1.*",'Evidence Tracker'!$L$3:$L$302,"Overdue")</f>
        <v>0</v>
      </c>
    </row>
    <row r="7">
      <c r="B7" s="7" t="inlineStr">
        <is>
          <t>Collected (Current or Collected)</t>
        </is>
      </c>
      <c r="C7" s="18">
        <f>IF(COUNTA('Evidence Tracker'!$D$3:$D$302)=0,0,(COUNTIF('Evidence Tracker'!$L$3:$L$302,"Current")+COUNTIF('Evidence Tracker'!$L$3:$L$302,"Collected"))/COUNTA('Evidence Tracker'!$D$3:$D$302))</f>
        <v>0</v>
      </c>
      <c r="D7" s="16" t="n"/>
      <c r="F7" s="7" t="inlineStr">
        <is>
          <t>CC2 Communication</t>
        </is>
      </c>
      <c r="G7" s="7">
        <f>COUNTIF('Evidence Tracker'!$B$3:$B$302,"CC2.*")</f>
        <v>3</v>
      </c>
      <c r="H7" s="7">
        <f>COUNTIFS('Evidence Tracker'!$B$3:$B$302,"CC2.*",'Evidence Tracker'!$L$3:$L$302,"Missing")</f>
        <v>3</v>
      </c>
      <c r="I7" s="7">
        <f>COUNTIFS('Evidence Tracker'!$B$3:$B$302,"CC2.*",'Evidence Tracker'!$L$3:$L$302,"Overdue")</f>
        <v>0</v>
      </c>
    </row>
    <row r="8">
      <c r="B8" s="7" t="inlineStr">
        <is>
          <t>Missing</t>
        </is>
      </c>
      <c r="C8" s="17">
        <f>COUNTIF('Evidence Tracker'!$L$3:$L$302,"Missing")</f>
        <v>44</v>
      </c>
      <c r="D8" s="16" t="n"/>
      <c r="F8" s="7" t="inlineStr">
        <is>
          <t>CC3 Risk assessment</t>
        </is>
      </c>
      <c r="G8" s="7">
        <f>COUNTIF('Evidence Tracker'!$B$3:$B$302,"CC3.*")</f>
        <v>4</v>
      </c>
      <c r="H8" s="7">
        <f>COUNTIFS('Evidence Tracker'!$B$3:$B$302,"CC3.*",'Evidence Tracker'!$L$3:$L$302,"Missing")</f>
        <v>4</v>
      </c>
      <c r="I8" s="7">
        <f>COUNTIFS('Evidence Tracker'!$B$3:$B$302,"CC3.*",'Evidence Tracker'!$L$3:$L$302,"Overdue")</f>
        <v>0</v>
      </c>
    </row>
    <row r="9">
      <c r="B9" s="7" t="inlineStr">
        <is>
          <t>Overdue</t>
        </is>
      </c>
      <c r="C9" s="17">
        <f>COUNTIF('Evidence Tracker'!$L$3:$L$302,"Overdue")</f>
        <v>0</v>
      </c>
      <c r="D9" s="16" t="n"/>
      <c r="F9" s="7" t="inlineStr">
        <is>
          <t>CC4 Monitoring</t>
        </is>
      </c>
      <c r="G9" s="7">
        <f>COUNTIF('Evidence Tracker'!$B$3:$B$302,"CC4.*")</f>
        <v>2</v>
      </c>
      <c r="H9" s="7">
        <f>COUNTIFS('Evidence Tracker'!$B$3:$B$302,"CC4.*",'Evidence Tracker'!$L$3:$L$302,"Missing")</f>
        <v>2</v>
      </c>
      <c r="I9" s="7">
        <f>COUNTIFS('Evidence Tracker'!$B$3:$B$302,"CC4.*",'Evidence Tracker'!$L$3:$L$302,"Overdue")</f>
        <v>0</v>
      </c>
    </row>
    <row r="10">
      <c r="B10" s="7" t="inlineStr">
        <is>
          <t>Accepted by auditor</t>
        </is>
      </c>
      <c r="C10" s="18">
        <f>IF(COUNTA('Evidence Tracker'!$D$3:$D$302)=0,0,COUNTIF('Evidence Tracker'!$O$3:$O$302,"Accepted")/COUNTA('Evidence Tracker'!$D$3:$D$302))</f>
        <v>0</v>
      </c>
      <c r="D10" s="16" t="n"/>
      <c r="F10" s="7" t="inlineStr">
        <is>
          <t>CC5 Control activities</t>
        </is>
      </c>
      <c r="G10" s="7">
        <f>COUNTIF('Evidence Tracker'!$B$3:$B$302,"CC5.*")</f>
        <v>2</v>
      </c>
      <c r="H10" s="7">
        <f>COUNTIFS('Evidence Tracker'!$B$3:$B$302,"CC5.*",'Evidence Tracker'!$L$3:$L$302,"Missing")</f>
        <v>2</v>
      </c>
      <c r="I10" s="7">
        <f>COUNTIFS('Evidence Tracker'!$B$3:$B$302,"CC5.*",'Evidence Tracker'!$L$3:$L$302,"Overdue")</f>
        <v>0</v>
      </c>
    </row>
    <row r="11">
      <c r="B11" s="7" t="inlineStr">
        <is>
          <t>Collected outside the audit period</t>
        </is>
      </c>
      <c r="C11" s="17">
        <f>COUNTIF('Evidence Tracker'!$M$3:$M$302,"No")</f>
        <v>0</v>
      </c>
      <c r="D11" s="16" t="n"/>
      <c r="F11" s="7" t="inlineStr">
        <is>
          <t>CC6 Logical and physical access</t>
        </is>
      </c>
      <c r="G11" s="7">
        <f>COUNTIF('Evidence Tracker'!$B$3:$B$302,"CC6.*")</f>
        <v>11</v>
      </c>
      <c r="H11" s="7">
        <f>COUNTIFS('Evidence Tracker'!$B$3:$B$302,"CC6.*",'Evidence Tracker'!$L$3:$L$302,"Missing")</f>
        <v>11</v>
      </c>
      <c r="I11" s="7">
        <f>COUNTIFS('Evidence Tracker'!$B$3:$B$302,"CC6.*",'Evidence Tracker'!$L$3:$L$302,"Overdue")</f>
        <v>0</v>
      </c>
    </row>
    <row r="12">
      <c r="B12" s="7" t="inlineStr">
        <is>
          <t>Days left in audit period</t>
        </is>
      </c>
      <c r="C12" s="17" t="str">
        <f>IF(AUDIT_END="","",MAX(0,AUDIT_END-TODAY()))</f>
        <v/>
      </c>
      <c r="D12" s="16" t="n"/>
      <c r="F12" s="7" t="inlineStr">
        <is>
          <t>CC7 System operations</t>
        </is>
      </c>
      <c r="G12" s="7">
        <f>COUNTIF('Evidence Tracker'!$B$3:$B$302,"CC7.*")</f>
        <v>8</v>
      </c>
      <c r="H12" s="7">
        <f>COUNTIFS('Evidence Tracker'!$B$3:$B$302,"CC7.*",'Evidence Tracker'!$L$3:$L$302,"Missing")</f>
        <v>8</v>
      </c>
      <c r="I12" s="7">
        <f>COUNTIFS('Evidence Tracker'!$B$3:$B$302,"CC7.*",'Evidence Tracker'!$L$3:$L$302,"Overdue")</f>
        <v>0</v>
      </c>
    </row>
    <row r="13">
      <c r="F13" s="7" t="inlineStr">
        <is>
          <t>CC8 Change management</t>
        </is>
      </c>
      <c r="G13" s="7">
        <f>COUNTIF('Evidence Tracker'!$B$3:$B$302,"CC8.*")</f>
        <v>2</v>
      </c>
      <c r="H13" s="7">
        <f>COUNTIFS('Evidence Tracker'!$B$3:$B$302,"CC8.*",'Evidence Tracker'!$L$3:$L$302,"Missing")</f>
        <v>2</v>
      </c>
      <c r="I13" s="7">
        <f>COUNTIFS('Evidence Tracker'!$B$3:$B$302,"CC8.*",'Evidence Tracker'!$L$3:$L$302,"Overdue")</f>
        <v>0</v>
      </c>
    </row>
    <row r="14">
      <c r="B14" s="15" t="inlineStr">
        <is>
          <t>Collection status</t>
        </is>
      </c>
      <c r="C14" s="15" t="inlineStr">
        <is>
          <t>Count</t>
        </is>
      </c>
      <c r="D14" s="15" t="inlineStr">
        <is>
          <t>Share</t>
        </is>
      </c>
      <c r="F14" s="7" t="inlineStr">
        <is>
          <t>CC9 Risk mitigation</t>
        </is>
      </c>
      <c r="G14" s="7">
        <f>COUNTIF('Evidence Tracker'!$B$3:$B$302,"CC9.*")</f>
        <v>3</v>
      </c>
      <c r="H14" s="7">
        <f>COUNTIFS('Evidence Tracker'!$B$3:$B$302,"CC9.*",'Evidence Tracker'!$L$3:$L$302,"Missing")</f>
        <v>3</v>
      </c>
      <c r="I14" s="7">
        <f>COUNTIFS('Evidence Tracker'!$B$3:$B$302,"CC9.*",'Evidence Tracker'!$L$3:$L$302,"Overdue")</f>
        <v>0</v>
      </c>
    </row>
    <row r="15">
      <c r="B15" s="19" t="inlineStr">
        <is>
          <t>Missing</t>
        </is>
      </c>
      <c r="C15" s="7">
        <f>COUNTIF('Evidence Tracker'!$L$3:$L$302,"Missing")</f>
        <v>44</v>
      </c>
      <c r="D15" s="20">
        <f>IF(SUM($C$15:$C$19)=0,0,C15/SUM($C$15:$C$19))</f>
        <v>1</v>
      </c>
      <c r="F15" s="7" t="inlineStr">
        <is>
          <t>A Availability</t>
        </is>
      </c>
      <c r="G15" s="7">
        <f>COUNTIF('Evidence Tracker'!$B$3:$B$302,"A1.*")</f>
        <v>2</v>
      </c>
      <c r="H15" s="7">
        <f>COUNTIFS('Evidence Tracker'!$B$3:$B$302,"A1.*",'Evidence Tracker'!$L$3:$L$302,"Missing")</f>
        <v>2</v>
      </c>
      <c r="I15" s="7">
        <f>COUNTIFS('Evidence Tracker'!$B$3:$B$302,"A1.*",'Evidence Tracker'!$L$3:$L$302,"Overdue")</f>
        <v>0</v>
      </c>
    </row>
    <row r="16">
      <c r="B16" s="19" t="inlineStr">
        <is>
          <t>Overdue</t>
        </is>
      </c>
      <c r="C16" s="7">
        <f>COUNTIF('Evidence Tracker'!$L$3:$L$302,"Overdue")</f>
        <v>0</v>
      </c>
      <c r="D16" s="20">
        <f>IF(SUM($C$15:$C$19)=0,0,C16/SUM($C$15:$C$19))</f>
        <v>0</v>
      </c>
      <c r="F16" s="7" t="inlineStr">
        <is>
          <t>C Confidentiality</t>
        </is>
      </c>
      <c r="G16" s="7">
        <f>COUNTIF('Evidence Tracker'!$B$3:$B$302,"C1.*")</f>
        <v>2</v>
      </c>
      <c r="H16" s="7">
        <f>COUNTIFS('Evidence Tracker'!$B$3:$B$302,"C1.*",'Evidence Tracker'!$L$3:$L$302,"Missing")</f>
        <v>2</v>
      </c>
      <c r="I16" s="7">
        <f>COUNTIFS('Evidence Tracker'!$B$3:$B$302,"C1.*",'Evidence Tracker'!$L$3:$L$302,"Overdue")</f>
        <v>0</v>
      </c>
    </row>
    <row r="17">
      <c r="B17" s="21" t="inlineStr">
        <is>
          <t>Due soon</t>
        </is>
      </c>
      <c r="C17" s="7">
        <f>COUNTIF('Evidence Tracker'!$L$3:$L$302,"Due soon")</f>
        <v>0</v>
      </c>
      <c r="D17" s="20">
        <f>IF(SUM($C$15:$C$19)=0,0,C17/SUM($C$15:$C$19))</f>
        <v>0</v>
      </c>
      <c r="F17" s="7" t="inlineStr">
        <is>
          <t>PI Processing integrity</t>
        </is>
      </c>
      <c r="G17" s="7">
        <f>COUNTIF('Evidence Tracker'!$B$3:$B$302,"PI1.*")</f>
        <v>0</v>
      </c>
      <c r="H17" s="7">
        <f>COUNTIFS('Evidence Tracker'!$B$3:$B$302,"PI1.*",'Evidence Tracker'!$L$3:$L$302,"Missing")</f>
        <v>0</v>
      </c>
      <c r="I17" s="7">
        <f>COUNTIFS('Evidence Tracker'!$B$3:$B$302,"PI1.*",'Evidence Tracker'!$L$3:$L$302,"Overdue")</f>
        <v>0</v>
      </c>
    </row>
    <row r="18">
      <c r="B18" s="22" t="inlineStr">
        <is>
          <t>Current</t>
        </is>
      </c>
      <c r="C18" s="7">
        <f>COUNTIF('Evidence Tracker'!$L$3:$L$302,"Current")</f>
        <v>0</v>
      </c>
      <c r="D18" s="20">
        <f>IF(SUM($C$15:$C$19)=0,0,C18/SUM($C$15:$C$19))</f>
        <v>0</v>
      </c>
      <c r="F18" s="7" t="inlineStr">
        <is>
          <t>P Privacy</t>
        </is>
      </c>
      <c r="G18" s="7">
        <f>COUNTIF('Evidence Tracker'!$B$3:$B$302,"P?.*")</f>
        <v>0</v>
      </c>
      <c r="H18" s="7">
        <f>COUNTIFS('Evidence Tracker'!$B$3:$B$302,"P?.*",'Evidence Tracker'!$L$3:$L$302,"Missing")</f>
        <v>0</v>
      </c>
      <c r="I18" s="7">
        <f>COUNTIFS('Evidence Tracker'!$B$3:$B$302,"P?.*",'Evidence Tracker'!$L$3:$L$302,"Overdue")</f>
        <v>0</v>
      </c>
    </row>
    <row r="19">
      <c r="B19" s="22" t="inlineStr">
        <is>
          <t>Collected</t>
        </is>
      </c>
      <c r="C19" s="7">
        <f>COUNTIF('Evidence Tracker'!$L$3:$L$302,"Collected")</f>
        <v>0</v>
      </c>
      <c r="D19" s="20">
        <f>IF(SUM($C$15:$C$19)=0,0,C19/SUM($C$15:$C$19))</f>
        <v>0</v>
      </c>
    </row>
    <row r="20">
      <c r="B20" s="8" t="inlineStr">
        <is>
          <t>Total</t>
        </is>
      </c>
      <c r="C20" s="8">
        <f>SUM(C15:C19)</f>
        <v>44</v>
      </c>
    </row>
    <row r="22">
      <c r="B22" s="15" t="inlineStr">
        <is>
          <t>Auditor status</t>
        </is>
      </c>
      <c r="C22" s="15" t="inlineStr">
        <is>
          <t>Count</t>
        </is>
      </c>
      <c r="D22" s="15" t="inlineStr">
        <is>
          <t>Share</t>
        </is>
      </c>
    </row>
    <row r="23">
      <c r="B23" s="7" t="inlineStr">
        <is>
          <t>Not submitted</t>
        </is>
      </c>
      <c r="C23" s="7">
        <f>COUNTIF('Evidence Tracker'!$O$3:$O$302,"Not submitted")</f>
        <v>0</v>
      </c>
      <c r="D23" s="20">
        <f>IF(SUM($C$23:$C$26)=0,0,C23/SUM($C$23:$C$26))</f>
        <v>0</v>
      </c>
    </row>
    <row r="24">
      <c r="B24" s="23" t="inlineStr">
        <is>
          <t>Submitted</t>
        </is>
      </c>
      <c r="C24" s="7">
        <f>COUNTIF('Evidence Tracker'!$O$3:$O$302,"Submitted")</f>
        <v>0</v>
      </c>
      <c r="D24" s="20">
        <f>IF(SUM($C$23:$C$26)=0,0,C24/SUM($C$23:$C$26))</f>
        <v>0</v>
      </c>
    </row>
    <row r="25">
      <c r="B25" s="22" t="inlineStr">
        <is>
          <t>Accepted</t>
        </is>
      </c>
      <c r="C25" s="7">
        <f>COUNTIF('Evidence Tracker'!$O$3:$O$302,"Accepted")</f>
        <v>0</v>
      </c>
      <c r="D25" s="20">
        <f>IF(SUM($C$23:$C$26)=0,0,C25/SUM($C$23:$C$26))</f>
        <v>0</v>
      </c>
    </row>
    <row r="26">
      <c r="B26" s="19" t="inlineStr">
        <is>
          <t>Needs rework</t>
        </is>
      </c>
      <c r="C26" s="7">
        <f>COUNTIF('Evidence Tracker'!$O$3:$O$302,"Needs rework")</f>
        <v>0</v>
      </c>
      <c r="D26" s="20">
        <f>IF(SUM($C$23:$C$26)=0,0,C26/SUM($C$23:$C$26))</f>
        <v>0</v>
      </c>
    </row>
    <row r="27">
      <c r="B27" s="8" t="inlineStr">
        <is>
          <t>Total</t>
        </is>
      </c>
      <c r="C27" s="8">
        <f>SUM(C23:C26)</f>
        <v>0</v>
      </c>
    </row>
  </sheetData>
  <mergeCells count="9">
    <mergeCell ref="C12:D12"/>
    <mergeCell ref="C6:D6"/>
    <mergeCell ref="C7:D7"/>
    <mergeCell ref="C10:D10"/>
    <mergeCell ref="C11:D11"/>
    <mergeCell ref="C5:D5"/>
    <mergeCell ref="C9:D9"/>
    <mergeCell ref="B2:K2"/>
    <mergeCell ref="C8:D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40" customWidth="1" min="4" max="4"/>
    <col width="18" customWidth="1" min="5" max="5"/>
    <col width="18" customWidth="1" min="6" max="6"/>
    <col width="18" customWidth="1" min="7" max="7"/>
  </cols>
  <sheetData>
    <row r="2">
      <c r="B2" s="5" t="inlineStr">
        <is>
          <t>VERSION HISTORY</t>
        </is>
      </c>
      <c r="C2" s="2" t="n"/>
      <c r="D2" s="2" t="n"/>
      <c r="E2" s="2" t="n"/>
      <c r="F2" s="2" t="n"/>
      <c r="G2" s="2" t="n"/>
    </row>
    <row r="3">
      <c r="B3" s="15" t="inlineStr">
        <is>
          <t>Version</t>
        </is>
      </c>
      <c r="C3" s="15" t="inlineStr">
        <is>
          <t>Date</t>
        </is>
      </c>
      <c r="D3" s="15" t="inlineStr">
        <is>
          <t>Description of Changes</t>
        </is>
      </c>
      <c r="E3" s="15" t="inlineStr">
        <is>
          <t>Changed By</t>
        </is>
      </c>
      <c r="F3" s="15" t="inlineStr">
        <is>
          <t>Reviewed By</t>
        </is>
      </c>
      <c r="G3" s="15" t="inlineStr">
        <is>
          <t>Approved By</t>
        </is>
      </c>
    </row>
    <row r="4">
      <c r="B4" s="24" t="inlineStr">
        <is>
          <t>1.0</t>
        </is>
      </c>
      <c r="C4" s="24" t="n"/>
      <c r="D4" s="24" t="inlineStr">
        <is>
          <t>Initial release</t>
        </is>
      </c>
      <c r="E4" s="24" t="n"/>
      <c r="F4" s="24" t="n"/>
      <c r="G4" s="24" t="n"/>
    </row>
    <row r="5">
      <c r="B5" s="7" t="n"/>
      <c r="C5" s="7" t="n"/>
      <c r="D5" s="7" t="n"/>
      <c r="E5" s="7" t="n"/>
      <c r="F5" s="7" t="n"/>
      <c r="G5" s="7" t="n"/>
    </row>
    <row r="6">
      <c r="B6" s="24" t="n"/>
      <c r="C6" s="24" t="n"/>
      <c r="D6" s="24" t="n"/>
      <c r="E6" s="24" t="n"/>
      <c r="F6" s="24" t="n"/>
      <c r="G6" s="24" t="n"/>
    </row>
    <row r="7">
      <c r="B7" s="7" t="n"/>
      <c r="C7" s="7" t="n"/>
      <c r="D7" s="7" t="n"/>
      <c r="E7" s="7" t="n"/>
      <c r="F7" s="7" t="n"/>
      <c r="G7" s="7" t="n"/>
    </row>
    <row r="8">
      <c r="B8" s="24" t="n"/>
      <c r="C8" s="24" t="n"/>
      <c r="D8" s="24" t="n"/>
      <c r="E8" s="24" t="n"/>
      <c r="F8" s="24" t="n"/>
      <c r="G8" s="24" t="n"/>
    </row>
    <row r="9">
      <c r="B9" s="7" t="n"/>
      <c r="C9" s="7" t="n"/>
      <c r="D9" s="7" t="n"/>
      <c r="E9" s="7" t="n"/>
      <c r="F9" s="7" t="n"/>
      <c r="G9" s="7" t="n"/>
    </row>
    <row r="11">
      <c r="B11" s="5" t="inlineStr">
        <is>
          <t>APPROVAL SIGN-OFF</t>
        </is>
      </c>
      <c r="C11" s="2" t="n"/>
      <c r="D11" s="2" t="n"/>
      <c r="E11" s="2" t="n"/>
      <c r="F11" s="2" t="n"/>
      <c r="G11" s="2" t="n"/>
    </row>
    <row r="12">
      <c r="B12" s="15" t="inlineStr">
        <is>
          <t>Role</t>
        </is>
      </c>
      <c r="C12" s="15" t="inlineStr">
        <is>
          <t>Name (Print)</t>
        </is>
      </c>
      <c r="D12" s="15" t="inlineStr">
        <is>
          <t>Signature</t>
        </is>
      </c>
      <c r="E12" s="15" t="inlineStr">
        <is>
          <t>Date</t>
        </is>
      </c>
    </row>
    <row r="13">
      <c r="B13" s="8" t="inlineStr">
        <is>
          <t>Prepared By</t>
        </is>
      </c>
      <c r="C13" s="7" t="n"/>
      <c r="D13" s="7" t="n"/>
      <c r="E13" s="7" t="n"/>
    </row>
    <row r="14">
      <c r="B14" s="8" t="inlineStr">
        <is>
          <t>Reviewed By (Security Team)</t>
        </is>
      </c>
      <c r="C14" s="7" t="n"/>
      <c r="D14" s="7" t="n"/>
      <c r="E14" s="7" t="n"/>
    </row>
    <row r="15">
      <c r="B15" s="8" t="inlineStr">
        <is>
          <t>Approved By (CISO / Security Lead)</t>
        </is>
      </c>
      <c r="C15" s="7" t="n"/>
      <c r="D15" s="7" t="n"/>
      <c r="E15" s="7" t="n"/>
    </row>
    <row r="16">
      <c r="B16" s="8" t="inlineStr">
        <is>
          <t>Approved By (Executive Sponsor)</t>
        </is>
      </c>
      <c r="C16" s="7" t="n"/>
      <c r="D16" s="7" t="n"/>
      <c r="E16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8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70" customWidth="1" min="4" max="4"/>
  </cols>
  <sheetData>
    <row r="2">
      <c r="B2" s="25" t="inlineStr">
        <is>
          <t>SETTINGS</t>
        </is>
      </c>
      <c r="C2" s="2" t="n"/>
      <c r="D2" s="2" t="n"/>
    </row>
    <row r="3">
      <c r="B3" s="14" t="inlineStr">
        <is>
          <t>Change the values in column C to fit your organization. Every formula in the workbook reads from here.</t>
        </is>
      </c>
    </row>
    <row r="5">
      <c r="B5" s="15" t="inlineStr">
        <is>
          <t>Audit period</t>
        </is>
      </c>
      <c r="C5" s="15" t="inlineStr">
        <is>
          <t>Value</t>
        </is>
      </c>
      <c r="D5" s="15" t="inlineStr">
        <is>
          <t>Notes</t>
        </is>
      </c>
    </row>
    <row r="6">
      <c r="B6" s="7" t="inlineStr">
        <is>
          <t>Audit period start</t>
        </is>
      </c>
      <c r="C6" s="26" t="n"/>
      <c r="D6" s="9" t="inlineStr">
        <is>
          <t>Type I: the report date. Type II: start of the observation window.</t>
        </is>
      </c>
    </row>
    <row r="7">
      <c r="B7" s="7" t="inlineStr">
        <is>
          <t>Audit period end</t>
        </is>
      </c>
      <c r="C7" s="26" t="n"/>
      <c r="D7" s="9" t="inlineStr">
        <is>
          <t>Type II windows are usually 3 to 12 months.</t>
        </is>
      </c>
    </row>
    <row r="8">
      <c r="B8" s="7" t="inlineStr">
        <is>
          <t>Due soon window (days)</t>
        </is>
      </c>
      <c r="C8" s="27" t="n">
        <v>14</v>
      </c>
      <c r="D8" s="9" t="inlineStr"/>
    </row>
    <row r="10">
      <c r="B10" s="15" t="inlineStr">
        <is>
          <t>Collection frequency</t>
        </is>
      </c>
      <c r="C10" s="15" t="inlineStr">
        <is>
          <t>Days between collections</t>
        </is>
      </c>
      <c r="D10" s="15" t="inlineStr">
        <is>
          <t>Notes</t>
        </is>
      </c>
    </row>
    <row r="11">
      <c r="B11" s="9" t="inlineStr">
        <is>
          <t>Weekly</t>
        </is>
      </c>
      <c r="C11" s="28" t="n">
        <v>7</v>
      </c>
      <c r="D11" s="9" t="inlineStr"/>
    </row>
    <row r="12">
      <c r="B12" s="9" t="inlineStr">
        <is>
          <t>Monthly</t>
        </is>
      </c>
      <c r="C12" s="28" t="n">
        <v>30</v>
      </c>
      <c r="D12" s="9" t="inlineStr"/>
    </row>
    <row r="13">
      <c r="B13" s="9" t="inlineStr">
        <is>
          <t>Quarterly</t>
        </is>
      </c>
      <c r="C13" s="28" t="n">
        <v>91</v>
      </c>
      <c r="D13" s="9" t="inlineStr"/>
    </row>
    <row r="14">
      <c r="B14" s="9" t="inlineStr">
        <is>
          <t>Semi-annual</t>
        </is>
      </c>
      <c r="C14" s="28" t="n">
        <v>182</v>
      </c>
      <c r="D14" s="9" t="inlineStr"/>
    </row>
    <row r="15">
      <c r="B15" s="9" t="inlineStr">
        <is>
          <t>Annual</t>
        </is>
      </c>
      <c r="C15" s="28" t="n">
        <v>365</v>
      </c>
      <c r="D15" s="9" t="inlineStr"/>
    </row>
    <row r="16">
      <c r="B16" s="9" t="inlineStr">
        <is>
          <t>Per event</t>
        </is>
      </c>
      <c r="C16" s="28" t="n">
        <v>0</v>
      </c>
      <c r="D16" s="9" t="inlineStr">
        <is>
          <t>No fixed due date; sample events in the period</t>
        </is>
      </c>
    </row>
    <row r="17">
      <c r="B17" s="9" t="inlineStr">
        <is>
          <t>Once per period</t>
        </is>
      </c>
      <c r="C17" s="28" t="n">
        <v>0</v>
      </c>
      <c r="D17" s="9" t="inlineStr">
        <is>
          <t>Collect once for the audit</t>
        </is>
      </c>
    </row>
    <row r="19">
      <c r="B19" s="29" t="inlineStr">
        <is>
          <t>Trust Services Criteria (dropdown source)</t>
        </is>
      </c>
    </row>
    <row r="20">
      <c r="B20" t="inlineStr">
        <is>
          <t>CC1.1</t>
        </is>
      </c>
    </row>
    <row r="21">
      <c r="B21" t="inlineStr">
        <is>
          <t>CC1.2</t>
        </is>
      </c>
    </row>
    <row r="22">
      <c r="B22" t="inlineStr">
        <is>
          <t>CC1.3</t>
        </is>
      </c>
    </row>
    <row r="23">
      <c r="B23" t="inlineStr">
        <is>
          <t>CC1.4</t>
        </is>
      </c>
    </row>
    <row r="24">
      <c r="B24" t="inlineStr">
        <is>
          <t>CC1.5</t>
        </is>
      </c>
    </row>
    <row r="25">
      <c r="B25" t="inlineStr">
        <is>
          <t>CC2.1</t>
        </is>
      </c>
    </row>
    <row r="26">
      <c r="B26" t="inlineStr">
        <is>
          <t>CC2.2</t>
        </is>
      </c>
    </row>
    <row r="27">
      <c r="B27" t="inlineStr">
        <is>
          <t>CC2.3</t>
        </is>
      </c>
    </row>
    <row r="28">
      <c r="B28" t="inlineStr">
        <is>
          <t>CC3.1</t>
        </is>
      </c>
    </row>
    <row r="29">
      <c r="B29" t="inlineStr">
        <is>
          <t>CC3.2</t>
        </is>
      </c>
    </row>
    <row r="30">
      <c r="B30" t="inlineStr">
        <is>
          <t>CC3.3</t>
        </is>
      </c>
    </row>
    <row r="31">
      <c r="B31" t="inlineStr">
        <is>
          <t>CC3.4</t>
        </is>
      </c>
    </row>
    <row r="32">
      <c r="B32" t="inlineStr">
        <is>
          <t>CC4.1</t>
        </is>
      </c>
    </row>
    <row r="33">
      <c r="B33" t="inlineStr">
        <is>
          <t>CC4.2</t>
        </is>
      </c>
    </row>
    <row r="34">
      <c r="B34" t="inlineStr">
        <is>
          <t>CC5.1</t>
        </is>
      </c>
    </row>
    <row r="35">
      <c r="B35" t="inlineStr">
        <is>
          <t>CC5.2</t>
        </is>
      </c>
    </row>
    <row r="36">
      <c r="B36" t="inlineStr">
        <is>
          <t>CC5.3</t>
        </is>
      </c>
    </row>
    <row r="37">
      <c r="B37" t="inlineStr">
        <is>
          <t>CC6.1</t>
        </is>
      </c>
    </row>
    <row r="38">
      <c r="B38" t="inlineStr">
        <is>
          <t>CC6.2</t>
        </is>
      </c>
    </row>
    <row r="39">
      <c r="B39" t="inlineStr">
        <is>
          <t>CC6.3</t>
        </is>
      </c>
    </row>
    <row r="40">
      <c r="B40" t="inlineStr">
        <is>
          <t>CC6.4</t>
        </is>
      </c>
    </row>
    <row r="41">
      <c r="B41" t="inlineStr">
        <is>
          <t>CC6.5</t>
        </is>
      </c>
    </row>
    <row r="42">
      <c r="B42" t="inlineStr">
        <is>
          <t>CC6.6</t>
        </is>
      </c>
    </row>
    <row r="43">
      <c r="B43" t="inlineStr">
        <is>
          <t>CC6.7</t>
        </is>
      </c>
    </row>
    <row r="44">
      <c r="B44" t="inlineStr">
        <is>
          <t>CC6.8</t>
        </is>
      </c>
    </row>
    <row r="45">
      <c r="B45" t="inlineStr">
        <is>
          <t>CC7.1</t>
        </is>
      </c>
    </row>
    <row r="46">
      <c r="B46" t="inlineStr">
        <is>
          <t>CC7.2</t>
        </is>
      </c>
    </row>
    <row r="47">
      <c r="B47" t="inlineStr">
        <is>
          <t>CC7.3</t>
        </is>
      </c>
    </row>
    <row r="48">
      <c r="B48" t="inlineStr">
        <is>
          <t>CC7.4</t>
        </is>
      </c>
    </row>
    <row r="49">
      <c r="B49" t="inlineStr">
        <is>
          <t>CC7.5</t>
        </is>
      </c>
    </row>
    <row r="50">
      <c r="B50" t="inlineStr">
        <is>
          <t>CC8.1</t>
        </is>
      </c>
    </row>
    <row r="51">
      <c r="B51" t="inlineStr">
        <is>
          <t>CC9.1</t>
        </is>
      </c>
    </row>
    <row r="52">
      <c r="B52" t="inlineStr">
        <is>
          <t>CC9.2</t>
        </is>
      </c>
    </row>
    <row r="53">
      <c r="B53" t="inlineStr">
        <is>
          <t>A1.1</t>
        </is>
      </c>
    </row>
    <row r="54">
      <c r="B54" t="inlineStr">
        <is>
          <t>A1.2</t>
        </is>
      </c>
    </row>
    <row r="55">
      <c r="B55" t="inlineStr">
        <is>
          <t>A1.3</t>
        </is>
      </c>
    </row>
    <row r="56">
      <c r="B56" t="inlineStr">
        <is>
          <t>C1.1</t>
        </is>
      </c>
    </row>
    <row r="57">
      <c r="B57" t="inlineStr">
        <is>
          <t>C1.2</t>
        </is>
      </c>
    </row>
    <row r="58">
      <c r="B58" t="inlineStr">
        <is>
          <t>PI1.1</t>
        </is>
      </c>
    </row>
    <row r="59">
      <c r="B59" t="inlineStr">
        <is>
          <t>PI1.2</t>
        </is>
      </c>
    </row>
    <row r="60">
      <c r="B60" t="inlineStr">
        <is>
          <t>PI1.3</t>
        </is>
      </c>
    </row>
    <row r="61">
      <c r="B61" t="inlineStr">
        <is>
          <t>PI1.4</t>
        </is>
      </c>
    </row>
    <row r="62">
      <c r="B62" t="inlineStr">
        <is>
          <t>PI1.5</t>
        </is>
      </c>
    </row>
    <row r="63">
      <c r="B63" t="inlineStr">
        <is>
          <t>P1.1</t>
        </is>
      </c>
    </row>
    <row r="64">
      <c r="B64" t="inlineStr">
        <is>
          <t>P2.1</t>
        </is>
      </c>
    </row>
    <row r="65">
      <c r="B65" t="inlineStr">
        <is>
          <t>P3.1</t>
        </is>
      </c>
    </row>
    <row r="66">
      <c r="B66" t="inlineStr">
        <is>
          <t>P3.2</t>
        </is>
      </c>
    </row>
    <row r="67">
      <c r="B67" t="inlineStr">
        <is>
          <t>P4.1</t>
        </is>
      </c>
    </row>
    <row r="68">
      <c r="B68" t="inlineStr">
        <is>
          <t>P4.2</t>
        </is>
      </c>
    </row>
    <row r="69">
      <c r="B69" t="inlineStr">
        <is>
          <t>P4.3</t>
        </is>
      </c>
    </row>
    <row r="70">
      <c r="B70" t="inlineStr">
        <is>
          <t>P5.1</t>
        </is>
      </c>
    </row>
    <row r="71">
      <c r="B71" t="inlineStr">
        <is>
          <t>P5.2</t>
        </is>
      </c>
    </row>
    <row r="72">
      <c r="B72" t="inlineStr">
        <is>
          <t>P6.1</t>
        </is>
      </c>
    </row>
    <row r="73">
      <c r="B73" t="inlineStr">
        <is>
          <t>P6.2</t>
        </is>
      </c>
    </row>
    <row r="74">
      <c r="B74" t="inlineStr">
        <is>
          <t>P6.3</t>
        </is>
      </c>
    </row>
    <row r="75">
      <c r="B75" t="inlineStr">
        <is>
          <t>P6.4</t>
        </is>
      </c>
    </row>
    <row r="76">
      <c r="B76" t="inlineStr">
        <is>
          <t>P6.5</t>
        </is>
      </c>
    </row>
    <row r="77">
      <c r="B77" t="inlineStr">
        <is>
          <t>P6.6</t>
        </is>
      </c>
    </row>
    <row r="78">
      <c r="B78" t="inlineStr">
        <is>
          <t>P6.7</t>
        </is>
      </c>
    </row>
    <row r="79">
      <c r="B79" t="inlineStr">
        <is>
          <t>P7.1</t>
        </is>
      </c>
    </row>
    <row r="80">
      <c r="B80" t="inlineStr">
        <is>
          <t>P8.1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F5597"/>
    <outlinePr summaryBelow="1" summaryRight="1"/>
    <pageSetUpPr/>
  </sheetPr>
  <dimension ref="A1:P302"/>
  <sheetViews>
    <sheetView tabSelected="0" workbookViewId="0">
      <pane xSplit="3" ySplit="2" topLeftCell="D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30" customWidth="1" min="3" max="3"/>
    <col width="40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2" customWidth="1" min="10" max="10"/>
    <col width="9" customWidth="1" min="11" max="11"/>
    <col width="12" customWidth="1" min="12" max="12"/>
    <col width="9" customWidth="1" min="13" max="13"/>
    <col width="28" customWidth="1" min="14" max="14"/>
    <col width="13" customWidth="1" min="15" max="15"/>
    <col width="24" customWidth="1" min="16" max="16"/>
  </cols>
  <sheetData>
    <row r="1" ht="24" customHeight="1">
      <c r="A1" s="30" t="inlineStr">
        <is>
          <t>SOC 2 EVIDENCE COLLECTION TRACKER</t>
        </is>
      </c>
    </row>
    <row r="2" ht="42" customHeight="1">
      <c r="A2" s="31" t="inlineStr">
        <is>
          <t>Evidence ID</t>
        </is>
      </c>
      <c r="B2" s="31" t="inlineStr">
        <is>
          <t>Criterion (TSC)</t>
        </is>
      </c>
      <c r="C2" s="31" t="inlineStr">
        <is>
          <t>Control</t>
        </is>
      </c>
      <c r="D2" s="31" t="inlineStr">
        <is>
          <t>Evidence required</t>
        </is>
      </c>
      <c r="E2" s="31" t="inlineStr">
        <is>
          <t>Evidence type</t>
        </is>
      </c>
      <c r="F2" s="31" t="inlineStr">
        <is>
          <t>Frequency</t>
        </is>
      </c>
      <c r="G2" s="31" t="inlineStr">
        <is>
          <t>Owner</t>
        </is>
      </c>
      <c r="H2" s="31" t="inlineStr">
        <is>
          <t>Source system</t>
        </is>
      </c>
      <c r="I2" s="31" t="inlineStr">
        <is>
          <t>Last collected</t>
        </is>
      </c>
      <c r="J2" s="32" t="inlineStr">
        <is>
          <t>Next due</t>
        </is>
      </c>
      <c r="K2" s="32" t="inlineStr">
        <is>
          <t>Days until due</t>
        </is>
      </c>
      <c r="L2" s="32" t="inlineStr">
        <is>
          <t>Collection status</t>
        </is>
      </c>
      <c r="M2" s="32" t="inlineStr">
        <is>
          <t>In audit period</t>
        </is>
      </c>
      <c r="N2" s="31" t="inlineStr">
        <is>
          <t>Evidence link</t>
        </is>
      </c>
      <c r="O2" s="31" t="inlineStr">
        <is>
          <t>Auditor status</t>
        </is>
      </c>
      <c r="P2" s="31" t="inlineStr">
        <is>
          <t>Notes</t>
        </is>
      </c>
    </row>
    <row r="3">
      <c r="A3" s="9" t="inlineStr">
        <is>
          <t>E-001</t>
        </is>
      </c>
      <c r="B3" s="9" t="inlineStr">
        <is>
          <t>CC1.1</t>
        </is>
      </c>
      <c r="C3" s="9" t="inlineStr">
        <is>
          <t>Code of conduct acknowledged by staff</t>
        </is>
      </c>
      <c r="D3" s="9" t="inlineStr">
        <is>
          <t>Signed code of conduct acknowledgements for all employees</t>
        </is>
      </c>
      <c r="E3" s="9" t="inlineStr">
        <is>
          <t>Training record</t>
        </is>
      </c>
      <c r="F3" s="9" t="inlineStr">
        <is>
          <t>Annual</t>
        </is>
      </c>
      <c r="G3" s="9" t="n"/>
      <c r="H3" s="9" t="n"/>
      <c r="I3" s="33" t="n"/>
      <c r="J3" s="34" t="str">
        <f>IF(OR(I3="",F3=""),"",IF(IFERROR(VLOOKUP(F3,FREQ_TABLE,2,FALSE),0)=0,"",I3+VLOOKUP(F3,FREQ_TABLE,2,FALSE)))</f>
        <v/>
      </c>
      <c r="K3" s="35" t="str">
        <f>IF(J3="","",J3-TODAY())</f>
        <v/>
      </c>
      <c r="L3" s="35" t="str">
        <f>IF(D3="","",IF(I3="","Missing",IF(J3="","Collected",IF(J3&lt;TODAY(),"Overdue",IF(J3-TODAY()&lt;=DUE_SOON_DAYS,"Due soon","Current")))))</f>
        <v>Missing</v>
      </c>
      <c r="M3" s="35" t="str">
        <f>IF(OR(I3="",AUDIT_START="",AUDIT_END=""),"",IF(AND(I3&gt;=AUDIT_START,I3&lt;=AUDIT_END),"Yes","No"))</f>
        <v/>
      </c>
      <c r="N3" s="9" t="n"/>
      <c r="O3" s="9" t="n"/>
      <c r="P3" s="9" t="n"/>
    </row>
    <row r="4">
      <c r="A4" s="36" t="inlineStr">
        <is>
          <t>E-002</t>
        </is>
      </c>
      <c r="B4" s="36" t="inlineStr">
        <is>
          <t>CC1.3</t>
        </is>
      </c>
      <c r="C4" s="36" t="inlineStr">
        <is>
          <t>Organizational structure defined</t>
        </is>
      </c>
      <c r="D4" s="36" t="inlineStr">
        <is>
          <t>Current org chart with reporting lines</t>
        </is>
      </c>
      <c r="E4" s="36" t="inlineStr">
        <is>
          <t>Policy</t>
        </is>
      </c>
      <c r="F4" s="36" t="inlineStr">
        <is>
          <t>Annual</t>
        </is>
      </c>
      <c r="G4" s="36" t="n"/>
      <c r="H4" s="36" t="n"/>
      <c r="I4" s="37" t="n"/>
      <c r="J4" s="34" t="str">
        <f>IF(OR(I4="",F4=""),"",IF(IFERROR(VLOOKUP(F4,FREQ_TABLE,2,FALSE),0)=0,"",I4+VLOOKUP(F4,FREQ_TABLE,2,FALSE)))</f>
        <v/>
      </c>
      <c r="K4" s="35" t="str">
        <f>IF(J4="","",J4-TODAY())</f>
        <v/>
      </c>
      <c r="L4" s="35" t="str">
        <f>IF(D4="","",IF(I4="","Missing",IF(J4="","Collected",IF(J4&lt;TODAY(),"Overdue",IF(J4-TODAY()&lt;=DUE_SOON_DAYS,"Due soon","Current")))))</f>
        <v>Missing</v>
      </c>
      <c r="M4" s="35" t="str">
        <f>IF(OR(I4="",AUDIT_START="",AUDIT_END=""),"",IF(AND(I4&gt;=AUDIT_START,I4&lt;=AUDIT_END),"Yes","No"))</f>
        <v/>
      </c>
      <c r="N4" s="36" t="n"/>
      <c r="O4" s="36" t="n"/>
      <c r="P4" s="36" t="n"/>
    </row>
    <row r="5">
      <c r="A5" s="9" t="inlineStr">
        <is>
          <t>E-003</t>
        </is>
      </c>
      <c r="B5" s="9" t="inlineStr">
        <is>
          <t>CC1.4</t>
        </is>
      </c>
      <c r="C5" s="9" t="inlineStr">
        <is>
          <t>Background checks for new hires</t>
        </is>
      </c>
      <c r="D5" s="9" t="inlineStr">
        <is>
          <t>Background check completion for a sample of new hires</t>
        </is>
      </c>
      <c r="E5" s="9" t="inlineStr">
        <is>
          <t>System report</t>
        </is>
      </c>
      <c r="F5" s="9" t="inlineStr">
        <is>
          <t>Per event</t>
        </is>
      </c>
      <c r="G5" s="9" t="n"/>
      <c r="H5" s="9" t="n"/>
      <c r="I5" s="33" t="n"/>
      <c r="J5" s="34" t="str">
        <f>IF(OR(I5="",F5=""),"",IF(IFERROR(VLOOKUP(F5,FREQ_TABLE,2,FALSE),0)=0,"",I5+VLOOKUP(F5,FREQ_TABLE,2,FALSE)))</f>
        <v/>
      </c>
      <c r="K5" s="35" t="str">
        <f>IF(J5="","",J5-TODAY())</f>
        <v/>
      </c>
      <c r="L5" s="35" t="str">
        <f>IF(D5="","",IF(I5="","Missing",IF(J5="","Collected",IF(J5&lt;TODAY(),"Overdue",IF(J5-TODAY()&lt;=DUE_SOON_DAYS,"Due soon","Current")))))</f>
        <v>Missing</v>
      </c>
      <c r="M5" s="35" t="str">
        <f>IF(OR(I5="",AUDIT_START="",AUDIT_END=""),"",IF(AND(I5&gt;=AUDIT_START,I5&lt;=AUDIT_END),"Yes","No"))</f>
        <v/>
      </c>
      <c r="N5" s="9" t="n"/>
      <c r="O5" s="9" t="n"/>
      <c r="P5" s="9" t="n"/>
    </row>
    <row r="6">
      <c r="A6" s="36" t="inlineStr">
        <is>
          <t>E-004</t>
        </is>
      </c>
      <c r="B6" s="36" t="inlineStr">
        <is>
          <t>CC1.4</t>
        </is>
      </c>
      <c r="C6" s="36" t="inlineStr">
        <is>
          <t>Security awareness training</t>
        </is>
      </c>
      <c r="D6" s="36" t="inlineStr">
        <is>
          <t>Training completion report for all staff</t>
        </is>
      </c>
      <c r="E6" s="36" t="inlineStr">
        <is>
          <t>Training record</t>
        </is>
      </c>
      <c r="F6" s="36" t="inlineStr">
        <is>
          <t>Annual</t>
        </is>
      </c>
      <c r="G6" s="36" t="n"/>
      <c r="H6" s="36" t="n"/>
      <c r="I6" s="37" t="n"/>
      <c r="J6" s="34" t="str">
        <f>IF(OR(I6="",F6=""),"",IF(IFERROR(VLOOKUP(F6,FREQ_TABLE,2,FALSE),0)=0,"",I6+VLOOKUP(F6,FREQ_TABLE,2,FALSE)))</f>
        <v/>
      </c>
      <c r="K6" s="35" t="str">
        <f>IF(J6="","",J6-TODAY())</f>
        <v/>
      </c>
      <c r="L6" s="35" t="str">
        <f>IF(D6="","",IF(I6="","Missing",IF(J6="","Collected",IF(J6&lt;TODAY(),"Overdue",IF(J6-TODAY()&lt;=DUE_SOON_DAYS,"Due soon","Current")))))</f>
        <v>Missing</v>
      </c>
      <c r="M6" s="35" t="str">
        <f>IF(OR(I6="",AUDIT_START="",AUDIT_END=""),"",IF(AND(I6&gt;=AUDIT_START,I6&lt;=AUDIT_END),"Yes","No"))</f>
        <v/>
      </c>
      <c r="N6" s="36" t="n"/>
      <c r="O6" s="36" t="n"/>
      <c r="P6" s="36" t="n"/>
    </row>
    <row r="7">
      <c r="A7" s="9" t="inlineStr">
        <is>
          <t>E-005</t>
        </is>
      </c>
      <c r="B7" s="9" t="inlineStr">
        <is>
          <t>CC1.5</t>
        </is>
      </c>
      <c r="C7" s="9" t="inlineStr">
        <is>
          <t>Performance reviews include security responsibilities</t>
        </is>
      </c>
      <c r="D7" s="9" t="inlineStr">
        <is>
          <t>Completed performance reviews (sample)</t>
        </is>
      </c>
      <c r="E7" s="9" t="inlineStr">
        <is>
          <t>Other</t>
        </is>
      </c>
      <c r="F7" s="9" t="inlineStr">
        <is>
          <t>Annual</t>
        </is>
      </c>
      <c r="G7" s="9" t="n"/>
      <c r="H7" s="9" t="n"/>
      <c r="I7" s="33" t="n"/>
      <c r="J7" s="34" t="str">
        <f>IF(OR(I7="",F7=""),"",IF(IFERROR(VLOOKUP(F7,FREQ_TABLE,2,FALSE),0)=0,"",I7+VLOOKUP(F7,FREQ_TABLE,2,FALSE)))</f>
        <v/>
      </c>
      <c r="K7" s="35" t="str">
        <f>IF(J7="","",J7-TODAY())</f>
        <v/>
      </c>
      <c r="L7" s="35" t="str">
        <f>IF(D7="","",IF(I7="","Missing",IF(J7="","Collected",IF(J7&lt;TODAY(),"Overdue",IF(J7-TODAY()&lt;=DUE_SOON_DAYS,"Due soon","Current")))))</f>
        <v>Missing</v>
      </c>
      <c r="M7" s="35" t="str">
        <f>IF(OR(I7="",AUDIT_START="",AUDIT_END=""),"",IF(AND(I7&gt;=AUDIT_START,I7&lt;=AUDIT_END),"Yes","No"))</f>
        <v/>
      </c>
      <c r="N7" s="9" t="n"/>
      <c r="O7" s="9" t="n"/>
      <c r="P7" s="9" t="n"/>
    </row>
    <row r="8">
      <c r="A8" s="36" t="inlineStr">
        <is>
          <t>E-006</t>
        </is>
      </c>
      <c r="B8" s="36" t="inlineStr">
        <is>
          <t>CC2.1</t>
        </is>
      </c>
      <c r="C8" s="36" t="inlineStr">
        <is>
          <t>Security metrics reported to management</t>
        </is>
      </c>
      <c r="D8" s="36" t="inlineStr">
        <is>
          <t>Security KPI report or dashboard export</t>
        </is>
      </c>
      <c r="E8" s="36" t="inlineStr">
        <is>
          <t>System report</t>
        </is>
      </c>
      <c r="F8" s="36" t="inlineStr">
        <is>
          <t>Quarterly</t>
        </is>
      </c>
      <c r="G8" s="36" t="n"/>
      <c r="H8" s="36" t="n"/>
      <c r="I8" s="37" t="n"/>
      <c r="J8" s="34" t="str">
        <f>IF(OR(I8="",F8=""),"",IF(IFERROR(VLOOKUP(F8,FREQ_TABLE,2,FALSE),0)=0,"",I8+VLOOKUP(F8,FREQ_TABLE,2,FALSE)))</f>
        <v/>
      </c>
      <c r="K8" s="35" t="str">
        <f>IF(J8="","",J8-TODAY())</f>
        <v/>
      </c>
      <c r="L8" s="35" t="str">
        <f>IF(D8="","",IF(I8="","Missing",IF(J8="","Collected",IF(J8&lt;TODAY(),"Overdue",IF(J8-TODAY()&lt;=DUE_SOON_DAYS,"Due soon","Current")))))</f>
        <v>Missing</v>
      </c>
      <c r="M8" s="35" t="str">
        <f>IF(OR(I8="",AUDIT_START="",AUDIT_END=""),"",IF(AND(I8&gt;=AUDIT_START,I8&lt;=AUDIT_END),"Yes","No"))</f>
        <v/>
      </c>
      <c r="N8" s="36" t="n"/>
      <c r="O8" s="36" t="n"/>
      <c r="P8" s="36" t="n"/>
    </row>
    <row r="9">
      <c r="A9" s="9" t="inlineStr">
        <is>
          <t>E-007</t>
        </is>
      </c>
      <c r="B9" s="9" t="inlineStr">
        <is>
          <t>CC2.2</t>
        </is>
      </c>
      <c r="C9" s="9" t="inlineStr">
        <is>
          <t>Policies communicated to staff</t>
        </is>
      </c>
      <c r="D9" s="9" t="inlineStr">
        <is>
          <t>Policy acknowledgements in HR or policy tool</t>
        </is>
      </c>
      <c r="E9" s="9" t="inlineStr">
        <is>
          <t>Training record</t>
        </is>
      </c>
      <c r="F9" s="9" t="inlineStr">
        <is>
          <t>Annual</t>
        </is>
      </c>
      <c r="G9" s="9" t="n"/>
      <c r="H9" s="9" t="n"/>
      <c r="I9" s="33" t="n"/>
      <c r="J9" s="34" t="str">
        <f>IF(OR(I9="",F9=""),"",IF(IFERROR(VLOOKUP(F9,FREQ_TABLE,2,FALSE),0)=0,"",I9+VLOOKUP(F9,FREQ_TABLE,2,FALSE)))</f>
        <v/>
      </c>
      <c r="K9" s="35" t="str">
        <f>IF(J9="","",J9-TODAY())</f>
        <v/>
      </c>
      <c r="L9" s="35" t="str">
        <f>IF(D9="","",IF(I9="","Missing",IF(J9="","Collected",IF(J9&lt;TODAY(),"Overdue",IF(J9-TODAY()&lt;=DUE_SOON_DAYS,"Due soon","Current")))))</f>
        <v>Missing</v>
      </c>
      <c r="M9" s="35" t="str">
        <f>IF(OR(I9="",AUDIT_START="",AUDIT_END=""),"",IF(AND(I9&gt;=AUDIT_START,I9&lt;=AUDIT_END),"Yes","No"))</f>
        <v/>
      </c>
      <c r="N9" s="9" t="n"/>
      <c r="O9" s="9" t="n"/>
      <c r="P9" s="9" t="n"/>
    </row>
    <row r="10">
      <c r="A10" s="36" t="inlineStr">
        <is>
          <t>E-008</t>
        </is>
      </c>
      <c r="B10" s="36" t="inlineStr">
        <is>
          <t>CC2.3</t>
        </is>
      </c>
      <c r="C10" s="36" t="inlineStr">
        <is>
          <t>External communication of commitments</t>
        </is>
      </c>
      <c r="D10" s="36" t="inlineStr">
        <is>
          <t>Published terms, privacy policy, trust center or SLA</t>
        </is>
      </c>
      <c r="E10" s="36" t="inlineStr">
        <is>
          <t>Policy</t>
        </is>
      </c>
      <c r="F10" s="36" t="inlineStr">
        <is>
          <t>Annual</t>
        </is>
      </c>
      <c r="G10" s="36" t="n"/>
      <c r="H10" s="36" t="n"/>
      <c r="I10" s="37" t="n"/>
      <c r="J10" s="34" t="str">
        <f>IF(OR(I10="",F10=""),"",IF(IFERROR(VLOOKUP(F10,FREQ_TABLE,2,FALSE),0)=0,"",I10+VLOOKUP(F10,FREQ_TABLE,2,FALSE)))</f>
        <v/>
      </c>
      <c r="K10" s="35" t="str">
        <f>IF(J10="","",J10-TODAY())</f>
        <v/>
      </c>
      <c r="L10" s="35" t="str">
        <f>IF(D10="","",IF(I10="","Missing",IF(J10="","Collected",IF(J10&lt;TODAY(),"Overdue",IF(J10-TODAY()&lt;=DUE_SOON_DAYS,"Due soon","Current")))))</f>
        <v>Missing</v>
      </c>
      <c r="M10" s="35" t="str">
        <f>IF(OR(I10="",AUDIT_START="",AUDIT_END=""),"",IF(AND(I10&gt;=AUDIT_START,I10&lt;=AUDIT_END),"Yes","No"))</f>
        <v/>
      </c>
      <c r="N10" s="36" t="n"/>
      <c r="O10" s="36" t="n"/>
      <c r="P10" s="36" t="n"/>
    </row>
    <row r="11">
      <c r="A11" s="9" t="inlineStr">
        <is>
          <t>E-009</t>
        </is>
      </c>
      <c r="B11" s="9" t="inlineStr">
        <is>
          <t>CC3.1</t>
        </is>
      </c>
      <c r="C11" s="9" t="inlineStr">
        <is>
          <t>Security objectives defined</t>
        </is>
      </c>
      <c r="D11" s="9" t="inlineStr">
        <is>
          <t>Approved security objectives</t>
        </is>
      </c>
      <c r="E11" s="9" t="inlineStr">
        <is>
          <t>Policy</t>
        </is>
      </c>
      <c r="F11" s="9" t="inlineStr">
        <is>
          <t>Annual</t>
        </is>
      </c>
      <c r="G11" s="9" t="n"/>
      <c r="H11" s="9" t="n"/>
      <c r="I11" s="33" t="n"/>
      <c r="J11" s="34" t="str">
        <f>IF(OR(I11="",F11=""),"",IF(IFERROR(VLOOKUP(F11,FREQ_TABLE,2,FALSE),0)=0,"",I11+VLOOKUP(F11,FREQ_TABLE,2,FALSE)))</f>
        <v/>
      </c>
      <c r="K11" s="35" t="str">
        <f>IF(J11="","",J11-TODAY())</f>
        <v/>
      </c>
      <c r="L11" s="35" t="str">
        <f>IF(D11="","",IF(I11="","Missing",IF(J11="","Collected",IF(J11&lt;TODAY(),"Overdue",IF(J11-TODAY()&lt;=DUE_SOON_DAYS,"Due soon","Current")))))</f>
        <v>Missing</v>
      </c>
      <c r="M11" s="35" t="str">
        <f>IF(OR(I11="",AUDIT_START="",AUDIT_END=""),"",IF(AND(I11&gt;=AUDIT_START,I11&lt;=AUDIT_END),"Yes","No"))</f>
        <v/>
      </c>
      <c r="N11" s="9" t="n"/>
      <c r="O11" s="9" t="n"/>
      <c r="P11" s="9" t="n"/>
    </row>
    <row r="12">
      <c r="A12" s="36" t="inlineStr">
        <is>
          <t>E-010</t>
        </is>
      </c>
      <c r="B12" s="36" t="inlineStr">
        <is>
          <t>CC3.2</t>
        </is>
      </c>
      <c r="C12" s="36" t="inlineStr">
        <is>
          <t>Risk assessment performed</t>
        </is>
      </c>
      <c r="D12" s="36" t="inlineStr">
        <is>
          <t>Risk register with likelihood and impact scores</t>
        </is>
      </c>
      <c r="E12" s="36" t="inlineStr">
        <is>
          <t>Policy</t>
        </is>
      </c>
      <c r="F12" s="36" t="inlineStr">
        <is>
          <t>Annual</t>
        </is>
      </c>
      <c r="G12" s="36" t="n"/>
      <c r="H12" s="36" t="n"/>
      <c r="I12" s="37" t="n"/>
      <c r="J12" s="34" t="str">
        <f>IF(OR(I12="",F12=""),"",IF(IFERROR(VLOOKUP(F12,FREQ_TABLE,2,FALSE),0)=0,"",I12+VLOOKUP(F12,FREQ_TABLE,2,FALSE)))</f>
        <v/>
      </c>
      <c r="K12" s="35" t="str">
        <f>IF(J12="","",J12-TODAY())</f>
        <v/>
      </c>
      <c r="L12" s="35" t="str">
        <f>IF(D12="","",IF(I12="","Missing",IF(J12="","Collected",IF(J12&lt;TODAY(),"Overdue",IF(J12-TODAY()&lt;=DUE_SOON_DAYS,"Due soon","Current")))))</f>
        <v>Missing</v>
      </c>
      <c r="M12" s="35" t="str">
        <f>IF(OR(I12="",AUDIT_START="",AUDIT_END=""),"",IF(AND(I12&gt;=AUDIT_START,I12&lt;=AUDIT_END),"Yes","No"))</f>
        <v/>
      </c>
      <c r="N12" s="36" t="n"/>
      <c r="O12" s="36" t="n"/>
      <c r="P12" s="36" t="n"/>
    </row>
    <row r="13">
      <c r="A13" s="9" t="inlineStr">
        <is>
          <t>E-011</t>
        </is>
      </c>
      <c r="B13" s="9" t="inlineStr">
        <is>
          <t>CC3.3</t>
        </is>
      </c>
      <c r="C13" s="9" t="inlineStr">
        <is>
          <t>Fraud risk considered</t>
        </is>
      </c>
      <c r="D13" s="9" t="inlineStr">
        <is>
          <t>Fraud risk section of the risk assessment</t>
        </is>
      </c>
      <c r="E13" s="9" t="inlineStr">
        <is>
          <t>Policy</t>
        </is>
      </c>
      <c r="F13" s="9" t="inlineStr">
        <is>
          <t>Annual</t>
        </is>
      </c>
      <c r="G13" s="9" t="n"/>
      <c r="H13" s="9" t="n"/>
      <c r="I13" s="33" t="n"/>
      <c r="J13" s="34" t="str">
        <f>IF(OR(I13="",F13=""),"",IF(IFERROR(VLOOKUP(F13,FREQ_TABLE,2,FALSE),0)=0,"",I13+VLOOKUP(F13,FREQ_TABLE,2,FALSE)))</f>
        <v/>
      </c>
      <c r="K13" s="35" t="str">
        <f>IF(J13="","",J13-TODAY())</f>
        <v/>
      </c>
      <c r="L13" s="35" t="str">
        <f>IF(D13="","",IF(I13="","Missing",IF(J13="","Collected",IF(J13&lt;TODAY(),"Overdue",IF(J13-TODAY()&lt;=DUE_SOON_DAYS,"Due soon","Current")))))</f>
        <v>Missing</v>
      </c>
      <c r="M13" s="35" t="str">
        <f>IF(OR(I13="",AUDIT_START="",AUDIT_END=""),"",IF(AND(I13&gt;=AUDIT_START,I13&lt;=AUDIT_END),"Yes","No"))</f>
        <v/>
      </c>
      <c r="N13" s="9" t="n"/>
      <c r="O13" s="9" t="n"/>
      <c r="P13" s="9" t="n"/>
    </row>
    <row r="14">
      <c r="A14" s="36" t="inlineStr">
        <is>
          <t>E-012</t>
        </is>
      </c>
      <c r="B14" s="36" t="inlineStr">
        <is>
          <t>CC3.4</t>
        </is>
      </c>
      <c r="C14" s="36" t="inlineStr">
        <is>
          <t>Significant changes assessed for risk</t>
        </is>
      </c>
      <c r="D14" s="36" t="inlineStr">
        <is>
          <t>Risk review notes for major system changes</t>
        </is>
      </c>
      <c r="E14" s="36" t="inlineStr">
        <is>
          <t>Meeting minutes</t>
        </is>
      </c>
      <c r="F14" s="36" t="inlineStr">
        <is>
          <t>Per event</t>
        </is>
      </c>
      <c r="G14" s="36" t="n"/>
      <c r="H14" s="36" t="n"/>
      <c r="I14" s="37" t="n"/>
      <c r="J14" s="34" t="str">
        <f>IF(OR(I14="",F14=""),"",IF(IFERROR(VLOOKUP(F14,FREQ_TABLE,2,FALSE),0)=0,"",I14+VLOOKUP(F14,FREQ_TABLE,2,FALSE)))</f>
        <v/>
      </c>
      <c r="K14" s="35" t="str">
        <f>IF(J14="","",J14-TODAY())</f>
        <v/>
      </c>
      <c r="L14" s="35" t="str">
        <f>IF(D14="","",IF(I14="","Missing",IF(J14="","Collected",IF(J14&lt;TODAY(),"Overdue",IF(J14-TODAY()&lt;=DUE_SOON_DAYS,"Due soon","Current")))))</f>
        <v>Missing</v>
      </c>
      <c r="M14" s="35" t="str">
        <f>IF(OR(I14="",AUDIT_START="",AUDIT_END=""),"",IF(AND(I14&gt;=AUDIT_START,I14&lt;=AUDIT_END),"Yes","No"))</f>
        <v/>
      </c>
      <c r="N14" s="36" t="n"/>
      <c r="O14" s="36" t="n"/>
      <c r="P14" s="36" t="n"/>
    </row>
    <row r="15">
      <c r="A15" s="9" t="inlineStr">
        <is>
          <t>E-013</t>
        </is>
      </c>
      <c r="B15" s="9" t="inlineStr">
        <is>
          <t>CC4.1</t>
        </is>
      </c>
      <c r="C15" s="9" t="inlineStr">
        <is>
          <t>Controls monitored</t>
        </is>
      </c>
      <c r="D15" s="9" t="inlineStr">
        <is>
          <t>Continuous control monitoring results or internal control testing</t>
        </is>
      </c>
      <c r="E15" s="9" t="inlineStr">
        <is>
          <t>System report</t>
        </is>
      </c>
      <c r="F15" s="9" t="inlineStr">
        <is>
          <t>Quarterly</t>
        </is>
      </c>
      <c r="G15" s="9" t="n"/>
      <c r="H15" s="9" t="n"/>
      <c r="I15" s="33" t="n"/>
      <c r="J15" s="34" t="str">
        <f>IF(OR(I15="",F15=""),"",IF(IFERROR(VLOOKUP(F15,FREQ_TABLE,2,FALSE),0)=0,"",I15+VLOOKUP(F15,FREQ_TABLE,2,FALSE)))</f>
        <v/>
      </c>
      <c r="K15" s="35" t="str">
        <f>IF(J15="","",J15-TODAY())</f>
        <v/>
      </c>
      <c r="L15" s="35" t="str">
        <f>IF(D15="","",IF(I15="","Missing",IF(J15="","Collected",IF(J15&lt;TODAY(),"Overdue",IF(J15-TODAY()&lt;=DUE_SOON_DAYS,"Due soon","Current")))))</f>
        <v>Missing</v>
      </c>
      <c r="M15" s="35" t="str">
        <f>IF(OR(I15="",AUDIT_START="",AUDIT_END=""),"",IF(AND(I15&gt;=AUDIT_START,I15&lt;=AUDIT_END),"Yes","No"))</f>
        <v/>
      </c>
      <c r="N15" s="9" t="n"/>
      <c r="O15" s="9" t="n"/>
      <c r="P15" s="9" t="n"/>
    </row>
    <row r="16">
      <c r="A16" s="36" t="inlineStr">
        <is>
          <t>E-014</t>
        </is>
      </c>
      <c r="B16" s="36" t="inlineStr">
        <is>
          <t>CC4.2</t>
        </is>
      </c>
      <c r="C16" s="36" t="inlineStr">
        <is>
          <t>Deficiencies communicated and tracked</t>
        </is>
      </c>
      <c r="D16" s="36" t="inlineStr">
        <is>
          <t>Deficiency or remediation tracker with owners and dates</t>
        </is>
      </c>
      <c r="E16" s="36" t="inlineStr">
        <is>
          <t>Ticket</t>
        </is>
      </c>
      <c r="F16" s="36" t="inlineStr">
        <is>
          <t>Quarterly</t>
        </is>
      </c>
      <c r="G16" s="36" t="n"/>
      <c r="H16" s="36" t="n"/>
      <c r="I16" s="37" t="n"/>
      <c r="J16" s="34" t="str">
        <f>IF(OR(I16="",F16=""),"",IF(IFERROR(VLOOKUP(F16,FREQ_TABLE,2,FALSE),0)=0,"",I16+VLOOKUP(F16,FREQ_TABLE,2,FALSE)))</f>
        <v/>
      </c>
      <c r="K16" s="35" t="str">
        <f>IF(J16="","",J16-TODAY())</f>
        <v/>
      </c>
      <c r="L16" s="35" t="str">
        <f>IF(D16="","",IF(I16="","Missing",IF(J16="","Collected",IF(J16&lt;TODAY(),"Overdue",IF(J16-TODAY()&lt;=DUE_SOON_DAYS,"Due soon","Current")))))</f>
        <v>Missing</v>
      </c>
      <c r="M16" s="35" t="str">
        <f>IF(OR(I16="",AUDIT_START="",AUDIT_END=""),"",IF(AND(I16&gt;=AUDIT_START,I16&lt;=AUDIT_END),"Yes","No"))</f>
        <v/>
      </c>
      <c r="N16" s="36" t="n"/>
      <c r="O16" s="36" t="n"/>
      <c r="P16" s="36" t="n"/>
    </row>
    <row r="17">
      <c r="A17" s="9" t="inlineStr">
        <is>
          <t>E-015</t>
        </is>
      </c>
      <c r="B17" s="9" t="inlineStr">
        <is>
          <t>CC5.2</t>
        </is>
      </c>
      <c r="C17" s="9" t="inlineStr">
        <is>
          <t>Technology general controls</t>
        </is>
      </c>
      <c r="D17" s="9" t="inlineStr">
        <is>
          <t>Baseline configuration standards</t>
        </is>
      </c>
      <c r="E17" s="9" t="inlineStr">
        <is>
          <t>Procedure</t>
        </is>
      </c>
      <c r="F17" s="9" t="inlineStr">
        <is>
          <t>Annual</t>
        </is>
      </c>
      <c r="G17" s="9" t="n"/>
      <c r="H17" s="9" t="n"/>
      <c r="I17" s="33" t="n"/>
      <c r="J17" s="34" t="str">
        <f>IF(OR(I17="",F17=""),"",IF(IFERROR(VLOOKUP(F17,FREQ_TABLE,2,FALSE),0)=0,"",I17+VLOOKUP(F17,FREQ_TABLE,2,FALSE)))</f>
        <v/>
      </c>
      <c r="K17" s="35" t="str">
        <f>IF(J17="","",J17-TODAY())</f>
        <v/>
      </c>
      <c r="L17" s="35" t="str">
        <f>IF(D17="","",IF(I17="","Missing",IF(J17="","Collected",IF(J17&lt;TODAY(),"Overdue",IF(J17-TODAY()&lt;=DUE_SOON_DAYS,"Due soon","Current")))))</f>
        <v>Missing</v>
      </c>
      <c r="M17" s="35" t="str">
        <f>IF(OR(I17="",AUDIT_START="",AUDIT_END=""),"",IF(AND(I17&gt;=AUDIT_START,I17&lt;=AUDIT_END),"Yes","No"))</f>
        <v/>
      </c>
      <c r="N17" s="9" t="n"/>
      <c r="O17" s="9" t="n"/>
      <c r="P17" s="9" t="n"/>
    </row>
    <row r="18">
      <c r="A18" s="36" t="inlineStr">
        <is>
          <t>E-016</t>
        </is>
      </c>
      <c r="B18" s="36" t="inlineStr">
        <is>
          <t>CC5.3</t>
        </is>
      </c>
      <c r="C18" s="36" t="inlineStr">
        <is>
          <t>Policies approved and reviewed</t>
        </is>
      </c>
      <c r="D18" s="36" t="inlineStr">
        <is>
          <t>Information security policy set with approval dates</t>
        </is>
      </c>
      <c r="E18" s="36" t="inlineStr">
        <is>
          <t>Policy</t>
        </is>
      </c>
      <c r="F18" s="36" t="inlineStr">
        <is>
          <t>Annual</t>
        </is>
      </c>
      <c r="G18" s="36" t="n"/>
      <c r="H18" s="36" t="n"/>
      <c r="I18" s="37" t="n"/>
      <c r="J18" s="34" t="str">
        <f>IF(OR(I18="",F18=""),"",IF(IFERROR(VLOOKUP(F18,FREQ_TABLE,2,FALSE),0)=0,"",I18+VLOOKUP(F18,FREQ_TABLE,2,FALSE)))</f>
        <v/>
      </c>
      <c r="K18" s="35" t="str">
        <f>IF(J18="","",J18-TODAY())</f>
        <v/>
      </c>
      <c r="L18" s="35" t="str">
        <f>IF(D18="","",IF(I18="","Missing",IF(J18="","Collected",IF(J18&lt;TODAY(),"Overdue",IF(J18-TODAY()&lt;=DUE_SOON_DAYS,"Due soon","Current")))))</f>
        <v>Missing</v>
      </c>
      <c r="M18" s="35" t="str">
        <f>IF(OR(I18="",AUDIT_START="",AUDIT_END=""),"",IF(AND(I18&gt;=AUDIT_START,I18&lt;=AUDIT_END),"Yes","No"))</f>
        <v/>
      </c>
      <c r="N18" s="36" t="n"/>
      <c r="O18" s="36" t="n"/>
      <c r="P18" s="36" t="n"/>
    </row>
    <row r="19">
      <c r="A19" s="9" t="inlineStr">
        <is>
          <t>E-017</t>
        </is>
      </c>
      <c r="B19" s="9" t="inlineStr">
        <is>
          <t>CC6.1</t>
        </is>
      </c>
      <c r="C19" s="9" t="inlineStr">
        <is>
          <t>MFA enforced</t>
        </is>
      </c>
      <c r="D19" s="9" t="inlineStr">
        <is>
          <t>SSO/MFA configuration screenshot or report</t>
        </is>
      </c>
      <c r="E19" s="9" t="inlineStr">
        <is>
          <t>Screenshot</t>
        </is>
      </c>
      <c r="F19" s="9" t="inlineStr">
        <is>
          <t>Quarterly</t>
        </is>
      </c>
      <c r="G19" s="9" t="n"/>
      <c r="H19" s="9" t="n"/>
      <c r="I19" s="33" t="n"/>
      <c r="J19" s="34" t="str">
        <f>IF(OR(I19="",F19=""),"",IF(IFERROR(VLOOKUP(F19,FREQ_TABLE,2,FALSE),0)=0,"",I19+VLOOKUP(F19,FREQ_TABLE,2,FALSE)))</f>
        <v/>
      </c>
      <c r="K19" s="35" t="str">
        <f>IF(J19="","",J19-TODAY())</f>
        <v/>
      </c>
      <c r="L19" s="35" t="str">
        <f>IF(D19="","",IF(I19="","Missing",IF(J19="","Collected",IF(J19&lt;TODAY(),"Overdue",IF(J19-TODAY()&lt;=DUE_SOON_DAYS,"Due soon","Current")))))</f>
        <v>Missing</v>
      </c>
      <c r="M19" s="35" t="str">
        <f>IF(OR(I19="",AUDIT_START="",AUDIT_END=""),"",IF(AND(I19&gt;=AUDIT_START,I19&lt;=AUDIT_END),"Yes","No"))</f>
        <v/>
      </c>
      <c r="N19" s="9" t="n"/>
      <c r="O19" s="9" t="n"/>
      <c r="P19" s="9" t="n"/>
    </row>
    <row r="20">
      <c r="A20" s="36" t="inlineStr">
        <is>
          <t>E-018</t>
        </is>
      </c>
      <c r="B20" s="36" t="inlineStr">
        <is>
          <t>CC6.1</t>
        </is>
      </c>
      <c r="C20" s="36" t="inlineStr">
        <is>
          <t>Encryption at rest</t>
        </is>
      </c>
      <c r="D20" s="36" t="inlineStr">
        <is>
          <t>Database and storage encryption settings</t>
        </is>
      </c>
      <c r="E20" s="36" t="inlineStr">
        <is>
          <t>Screenshot</t>
        </is>
      </c>
      <c r="F20" s="36" t="inlineStr">
        <is>
          <t>Annual</t>
        </is>
      </c>
      <c r="G20" s="36" t="n"/>
      <c r="H20" s="36" t="n"/>
      <c r="I20" s="37" t="n"/>
      <c r="J20" s="34" t="str">
        <f>IF(OR(I20="",F20=""),"",IF(IFERROR(VLOOKUP(F20,FREQ_TABLE,2,FALSE),0)=0,"",I20+VLOOKUP(F20,FREQ_TABLE,2,FALSE)))</f>
        <v/>
      </c>
      <c r="K20" s="35" t="str">
        <f>IF(J20="","",J20-TODAY())</f>
        <v/>
      </c>
      <c r="L20" s="35" t="str">
        <f>IF(D20="","",IF(I20="","Missing",IF(J20="","Collected",IF(J20&lt;TODAY(),"Overdue",IF(J20-TODAY()&lt;=DUE_SOON_DAYS,"Due soon","Current")))))</f>
        <v>Missing</v>
      </c>
      <c r="M20" s="35" t="str">
        <f>IF(OR(I20="",AUDIT_START="",AUDIT_END=""),"",IF(AND(I20&gt;=AUDIT_START,I20&lt;=AUDIT_END),"Yes","No"))</f>
        <v/>
      </c>
      <c r="N20" s="36" t="n"/>
      <c r="O20" s="36" t="n"/>
      <c r="P20" s="36" t="n"/>
    </row>
    <row r="21">
      <c r="A21" s="9" t="inlineStr">
        <is>
          <t>E-019</t>
        </is>
      </c>
      <c r="B21" s="9" t="inlineStr">
        <is>
          <t>CC6.1</t>
        </is>
      </c>
      <c r="C21" s="9" t="inlineStr">
        <is>
          <t>Asset inventory maintained</t>
        </is>
      </c>
      <c r="D21" s="9" t="inlineStr">
        <is>
          <t>Current asset and system inventory</t>
        </is>
      </c>
      <c r="E21" s="9" t="inlineStr">
        <is>
          <t>System report</t>
        </is>
      </c>
      <c r="F21" s="9" t="inlineStr">
        <is>
          <t>Quarterly</t>
        </is>
      </c>
      <c r="G21" s="9" t="n"/>
      <c r="H21" s="9" t="n"/>
      <c r="I21" s="33" t="n"/>
      <c r="J21" s="34" t="str">
        <f>IF(OR(I21="",F21=""),"",IF(IFERROR(VLOOKUP(F21,FREQ_TABLE,2,FALSE),0)=0,"",I21+VLOOKUP(F21,FREQ_TABLE,2,FALSE)))</f>
        <v/>
      </c>
      <c r="K21" s="35" t="str">
        <f>IF(J21="","",J21-TODAY())</f>
        <v/>
      </c>
      <c r="L21" s="35" t="str">
        <f>IF(D21="","",IF(I21="","Missing",IF(J21="","Collected",IF(J21&lt;TODAY(),"Overdue",IF(J21-TODAY()&lt;=DUE_SOON_DAYS,"Due soon","Current")))))</f>
        <v>Missing</v>
      </c>
      <c r="M21" s="35" t="str">
        <f>IF(OR(I21="",AUDIT_START="",AUDIT_END=""),"",IF(AND(I21&gt;=AUDIT_START,I21&lt;=AUDIT_END),"Yes","No"))</f>
        <v/>
      </c>
      <c r="N21" s="9" t="n"/>
      <c r="O21" s="9" t="n"/>
      <c r="P21" s="9" t="n"/>
    </row>
    <row r="22">
      <c r="A22" s="36" t="inlineStr">
        <is>
          <t>E-020</t>
        </is>
      </c>
      <c r="B22" s="36" t="inlineStr">
        <is>
          <t>CC6.2</t>
        </is>
      </c>
      <c r="C22" s="36" t="inlineStr">
        <is>
          <t>Access provisioning approved</t>
        </is>
      </c>
      <c r="D22" s="36" t="inlineStr">
        <is>
          <t>Access request tickets with approvals (sample)</t>
        </is>
      </c>
      <c r="E22" s="36" t="inlineStr">
        <is>
          <t>Ticket</t>
        </is>
      </c>
      <c r="F22" s="36" t="inlineStr">
        <is>
          <t>Per event</t>
        </is>
      </c>
      <c r="G22" s="36" t="n"/>
      <c r="H22" s="36" t="n"/>
      <c r="I22" s="37" t="n"/>
      <c r="J22" s="34" t="str">
        <f>IF(OR(I22="",F22=""),"",IF(IFERROR(VLOOKUP(F22,FREQ_TABLE,2,FALSE),0)=0,"",I22+VLOOKUP(F22,FREQ_TABLE,2,FALSE)))</f>
        <v/>
      </c>
      <c r="K22" s="35" t="str">
        <f>IF(J22="","",J22-TODAY())</f>
        <v/>
      </c>
      <c r="L22" s="35" t="str">
        <f>IF(D22="","",IF(I22="","Missing",IF(J22="","Collected",IF(J22&lt;TODAY(),"Overdue",IF(J22-TODAY()&lt;=DUE_SOON_DAYS,"Due soon","Current")))))</f>
        <v>Missing</v>
      </c>
      <c r="M22" s="35" t="str">
        <f>IF(OR(I22="",AUDIT_START="",AUDIT_END=""),"",IF(AND(I22&gt;=AUDIT_START,I22&lt;=AUDIT_END),"Yes","No"))</f>
        <v/>
      </c>
      <c r="N22" s="36" t="n"/>
      <c r="O22" s="36" t="n"/>
      <c r="P22" s="36" t="n"/>
    </row>
    <row r="23">
      <c r="A23" s="9" t="inlineStr">
        <is>
          <t>E-021</t>
        </is>
      </c>
      <c r="B23" s="9" t="inlineStr">
        <is>
          <t>CC6.2</t>
        </is>
      </c>
      <c r="C23" s="9" t="inlineStr">
        <is>
          <t>User access reviews</t>
        </is>
      </c>
      <c r="D23" s="9" t="inlineStr">
        <is>
          <t>Completed quarterly access review with removals</t>
        </is>
      </c>
      <c r="E23" s="9" t="inlineStr">
        <is>
          <t>Other</t>
        </is>
      </c>
      <c r="F23" s="9" t="inlineStr">
        <is>
          <t>Quarterly</t>
        </is>
      </c>
      <c r="G23" s="9" t="n"/>
      <c r="H23" s="9" t="n"/>
      <c r="I23" s="33" t="n"/>
      <c r="J23" s="34" t="str">
        <f>IF(OR(I23="",F23=""),"",IF(IFERROR(VLOOKUP(F23,FREQ_TABLE,2,FALSE),0)=0,"",I23+VLOOKUP(F23,FREQ_TABLE,2,FALSE)))</f>
        <v/>
      </c>
      <c r="K23" s="35" t="str">
        <f>IF(J23="","",J23-TODAY())</f>
        <v/>
      </c>
      <c r="L23" s="35" t="str">
        <f>IF(D23="","",IF(I23="","Missing",IF(J23="","Collected",IF(J23&lt;TODAY(),"Overdue",IF(J23-TODAY()&lt;=DUE_SOON_DAYS,"Due soon","Current")))))</f>
        <v>Missing</v>
      </c>
      <c r="M23" s="35" t="str">
        <f>IF(OR(I23="",AUDIT_START="",AUDIT_END=""),"",IF(AND(I23&gt;=AUDIT_START,I23&lt;=AUDIT_END),"Yes","No"))</f>
        <v/>
      </c>
      <c r="N23" s="9" t="n"/>
      <c r="O23" s="9" t="n"/>
      <c r="P23" s="9" t="n"/>
    </row>
    <row r="24">
      <c r="A24" s="36" t="inlineStr">
        <is>
          <t>E-022</t>
        </is>
      </c>
      <c r="B24" s="36" t="inlineStr">
        <is>
          <t>CC6.3</t>
        </is>
      </c>
      <c r="C24" s="36" t="inlineStr">
        <is>
          <t>Timely deprovisioning</t>
        </is>
      </c>
      <c r="D24" s="36" t="inlineStr">
        <is>
          <t>Leaver tickets showing access removal (sample)</t>
        </is>
      </c>
      <c r="E24" s="36" t="inlineStr">
        <is>
          <t>Ticket</t>
        </is>
      </c>
      <c r="F24" s="36" t="inlineStr">
        <is>
          <t>Per event</t>
        </is>
      </c>
      <c r="G24" s="36" t="n"/>
      <c r="H24" s="36" t="n"/>
      <c r="I24" s="37" t="n"/>
      <c r="J24" s="34" t="str">
        <f>IF(OR(I24="",F24=""),"",IF(IFERROR(VLOOKUP(F24,FREQ_TABLE,2,FALSE),0)=0,"",I24+VLOOKUP(F24,FREQ_TABLE,2,FALSE)))</f>
        <v/>
      </c>
      <c r="K24" s="35" t="str">
        <f>IF(J24="","",J24-TODAY())</f>
        <v/>
      </c>
      <c r="L24" s="35" t="str">
        <f>IF(D24="","",IF(I24="","Missing",IF(J24="","Collected",IF(J24&lt;TODAY(),"Overdue",IF(J24-TODAY()&lt;=DUE_SOON_DAYS,"Due soon","Current")))))</f>
        <v>Missing</v>
      </c>
      <c r="M24" s="35" t="str">
        <f>IF(OR(I24="",AUDIT_START="",AUDIT_END=""),"",IF(AND(I24&gt;=AUDIT_START,I24&lt;=AUDIT_END),"Yes","No"))</f>
        <v/>
      </c>
      <c r="N24" s="36" t="n"/>
      <c r="O24" s="36" t="n"/>
      <c r="P24" s="36" t="n"/>
    </row>
    <row r="25">
      <c r="A25" s="9" t="inlineStr">
        <is>
          <t>E-023</t>
        </is>
      </c>
      <c r="B25" s="9" t="inlineStr">
        <is>
          <t>CC6.3</t>
        </is>
      </c>
      <c r="C25" s="9" t="inlineStr">
        <is>
          <t>Privileged access reviewed</t>
        </is>
      </c>
      <c r="D25" s="9" t="inlineStr">
        <is>
          <t>Admin account list and review sign-off</t>
        </is>
      </c>
      <c r="E25" s="9" t="inlineStr">
        <is>
          <t>Other</t>
        </is>
      </c>
      <c r="F25" s="9" t="inlineStr">
        <is>
          <t>Quarterly</t>
        </is>
      </c>
      <c r="G25" s="9" t="n"/>
      <c r="H25" s="9" t="n"/>
      <c r="I25" s="33" t="n"/>
      <c r="J25" s="34" t="str">
        <f>IF(OR(I25="",F25=""),"",IF(IFERROR(VLOOKUP(F25,FREQ_TABLE,2,FALSE),0)=0,"",I25+VLOOKUP(F25,FREQ_TABLE,2,FALSE)))</f>
        <v/>
      </c>
      <c r="K25" s="35" t="str">
        <f>IF(J25="","",J25-TODAY())</f>
        <v/>
      </c>
      <c r="L25" s="35" t="str">
        <f>IF(D25="","",IF(I25="","Missing",IF(J25="","Collected",IF(J25&lt;TODAY(),"Overdue",IF(J25-TODAY()&lt;=DUE_SOON_DAYS,"Due soon","Current")))))</f>
        <v>Missing</v>
      </c>
      <c r="M25" s="35" t="str">
        <f>IF(OR(I25="",AUDIT_START="",AUDIT_END=""),"",IF(AND(I25&gt;=AUDIT_START,I25&lt;=AUDIT_END),"Yes","No"))</f>
        <v/>
      </c>
      <c r="N25" s="9" t="n"/>
      <c r="O25" s="9" t="n"/>
      <c r="P25" s="9" t="n"/>
    </row>
    <row r="26">
      <c r="A26" s="36" t="inlineStr">
        <is>
          <t>E-024</t>
        </is>
      </c>
      <c r="B26" s="36" t="inlineStr">
        <is>
          <t>CC6.6</t>
        </is>
      </c>
      <c r="C26" s="36" t="inlineStr">
        <is>
          <t>Network boundary protection</t>
        </is>
      </c>
      <c r="D26" s="36" t="inlineStr">
        <is>
          <t>Firewall / security group rules and WAF configuration</t>
        </is>
      </c>
      <c r="E26" s="36" t="inlineStr">
        <is>
          <t>Screenshot</t>
        </is>
      </c>
      <c r="F26" s="36" t="inlineStr">
        <is>
          <t>Annual</t>
        </is>
      </c>
      <c r="G26" s="36" t="n"/>
      <c r="H26" s="36" t="n"/>
      <c r="I26" s="37" t="n"/>
      <c r="J26" s="34" t="str">
        <f>IF(OR(I26="",F26=""),"",IF(IFERROR(VLOOKUP(F26,FREQ_TABLE,2,FALSE),0)=0,"",I26+VLOOKUP(F26,FREQ_TABLE,2,FALSE)))</f>
        <v/>
      </c>
      <c r="K26" s="35" t="str">
        <f>IF(J26="","",J26-TODAY())</f>
        <v/>
      </c>
      <c r="L26" s="35" t="str">
        <f>IF(D26="","",IF(I26="","Missing",IF(J26="","Collected",IF(J26&lt;TODAY(),"Overdue",IF(J26-TODAY()&lt;=DUE_SOON_DAYS,"Due soon","Current")))))</f>
        <v>Missing</v>
      </c>
      <c r="M26" s="35" t="str">
        <f>IF(OR(I26="",AUDIT_START="",AUDIT_END=""),"",IF(AND(I26&gt;=AUDIT_START,I26&lt;=AUDIT_END),"Yes","No"))</f>
        <v/>
      </c>
      <c r="N26" s="36" t="n"/>
      <c r="O26" s="36" t="n"/>
      <c r="P26" s="36" t="n"/>
    </row>
    <row r="27">
      <c r="A27" s="9" t="inlineStr">
        <is>
          <t>E-025</t>
        </is>
      </c>
      <c r="B27" s="9" t="inlineStr">
        <is>
          <t>CC6.7</t>
        </is>
      </c>
      <c r="C27" s="9" t="inlineStr">
        <is>
          <t>Encryption in transit</t>
        </is>
      </c>
      <c r="D27" s="9" t="inlineStr">
        <is>
          <t>TLS configuration scan (TLS 1.2+)</t>
        </is>
      </c>
      <c r="E27" s="9" t="inlineStr">
        <is>
          <t>System report</t>
        </is>
      </c>
      <c r="F27" s="9" t="inlineStr">
        <is>
          <t>Annual</t>
        </is>
      </c>
      <c r="G27" s="9" t="n"/>
      <c r="H27" s="9" t="n"/>
      <c r="I27" s="33" t="n"/>
      <c r="J27" s="34" t="str">
        <f>IF(OR(I27="",F27=""),"",IF(IFERROR(VLOOKUP(F27,FREQ_TABLE,2,FALSE),0)=0,"",I27+VLOOKUP(F27,FREQ_TABLE,2,FALSE)))</f>
        <v/>
      </c>
      <c r="K27" s="35" t="str">
        <f>IF(J27="","",J27-TODAY())</f>
        <v/>
      </c>
      <c r="L27" s="35" t="str">
        <f>IF(D27="","",IF(I27="","Missing",IF(J27="","Collected",IF(J27&lt;TODAY(),"Overdue",IF(J27-TODAY()&lt;=DUE_SOON_DAYS,"Due soon","Current")))))</f>
        <v>Missing</v>
      </c>
      <c r="M27" s="35" t="str">
        <f>IF(OR(I27="",AUDIT_START="",AUDIT_END=""),"",IF(AND(I27&gt;=AUDIT_START,I27&lt;=AUDIT_END),"Yes","No"))</f>
        <v/>
      </c>
      <c r="N27" s="9" t="n"/>
      <c r="O27" s="9" t="n"/>
      <c r="P27" s="9" t="n"/>
    </row>
    <row r="28">
      <c r="A28" s="36" t="inlineStr">
        <is>
          <t>E-026</t>
        </is>
      </c>
      <c r="B28" s="36" t="inlineStr">
        <is>
          <t>CC6.7</t>
        </is>
      </c>
      <c r="C28" s="36" t="inlineStr">
        <is>
          <t>Endpoint encryption</t>
        </is>
      </c>
      <c r="D28" s="36" t="inlineStr">
        <is>
          <t>MDM report showing disk encryption on all laptops</t>
        </is>
      </c>
      <c r="E28" s="36" t="inlineStr">
        <is>
          <t>System report</t>
        </is>
      </c>
      <c r="F28" s="36" t="inlineStr">
        <is>
          <t>Quarterly</t>
        </is>
      </c>
      <c r="G28" s="36" t="n"/>
      <c r="H28" s="36" t="n"/>
      <c r="I28" s="37" t="n"/>
      <c r="J28" s="34" t="str">
        <f>IF(OR(I28="",F28=""),"",IF(IFERROR(VLOOKUP(F28,FREQ_TABLE,2,FALSE),0)=0,"",I28+VLOOKUP(F28,FREQ_TABLE,2,FALSE)))</f>
        <v/>
      </c>
      <c r="K28" s="35" t="str">
        <f>IF(J28="","",J28-TODAY())</f>
        <v/>
      </c>
      <c r="L28" s="35" t="str">
        <f>IF(D28="","",IF(I28="","Missing",IF(J28="","Collected",IF(J28&lt;TODAY(),"Overdue",IF(J28-TODAY()&lt;=DUE_SOON_DAYS,"Due soon","Current")))))</f>
        <v>Missing</v>
      </c>
      <c r="M28" s="35" t="str">
        <f>IF(OR(I28="",AUDIT_START="",AUDIT_END=""),"",IF(AND(I28&gt;=AUDIT_START,I28&lt;=AUDIT_END),"Yes","No"))</f>
        <v/>
      </c>
      <c r="N28" s="36" t="n"/>
      <c r="O28" s="36" t="n"/>
      <c r="P28" s="36" t="n"/>
    </row>
    <row r="29">
      <c r="A29" s="9" t="inlineStr">
        <is>
          <t>E-027</t>
        </is>
      </c>
      <c r="B29" s="9" t="inlineStr">
        <is>
          <t>CC6.8</t>
        </is>
      </c>
      <c r="C29" s="9" t="inlineStr">
        <is>
          <t>Anti-malware deployed</t>
        </is>
      </c>
      <c r="D29" s="9" t="inlineStr">
        <is>
          <t>EDR/anti-malware coverage report</t>
        </is>
      </c>
      <c r="E29" s="9" t="inlineStr">
        <is>
          <t>System report</t>
        </is>
      </c>
      <c r="F29" s="9" t="inlineStr">
        <is>
          <t>Quarterly</t>
        </is>
      </c>
      <c r="G29" s="9" t="n"/>
      <c r="H29" s="9" t="n"/>
      <c r="I29" s="33" t="n"/>
      <c r="J29" s="34" t="str">
        <f>IF(OR(I29="",F29=""),"",IF(IFERROR(VLOOKUP(F29,FREQ_TABLE,2,FALSE),0)=0,"",I29+VLOOKUP(F29,FREQ_TABLE,2,FALSE)))</f>
        <v/>
      </c>
      <c r="K29" s="35" t="str">
        <f>IF(J29="","",J29-TODAY())</f>
        <v/>
      </c>
      <c r="L29" s="35" t="str">
        <f>IF(D29="","",IF(I29="","Missing",IF(J29="","Collected",IF(J29&lt;TODAY(),"Overdue",IF(J29-TODAY()&lt;=DUE_SOON_DAYS,"Due soon","Current")))))</f>
        <v>Missing</v>
      </c>
      <c r="M29" s="35" t="str">
        <f>IF(OR(I29="",AUDIT_START="",AUDIT_END=""),"",IF(AND(I29&gt;=AUDIT_START,I29&lt;=AUDIT_END),"Yes","No"))</f>
        <v/>
      </c>
      <c r="N29" s="9" t="n"/>
      <c r="O29" s="9" t="n"/>
      <c r="P29" s="9" t="n"/>
    </row>
    <row r="30">
      <c r="A30" s="36" t="inlineStr">
        <is>
          <t>E-028</t>
        </is>
      </c>
      <c r="B30" s="36" t="inlineStr">
        <is>
          <t>CC7.1</t>
        </is>
      </c>
      <c r="C30" s="36" t="inlineStr">
        <is>
          <t>Vulnerability scanning</t>
        </is>
      </c>
      <c r="D30" s="36" t="inlineStr">
        <is>
          <t>Vulnerability scan results and remediation tickets</t>
        </is>
      </c>
      <c r="E30" s="36" t="inlineStr">
        <is>
          <t>System report</t>
        </is>
      </c>
      <c r="F30" s="36" t="inlineStr">
        <is>
          <t>Monthly</t>
        </is>
      </c>
      <c r="G30" s="36" t="n"/>
      <c r="H30" s="36" t="n"/>
      <c r="I30" s="37" t="n"/>
      <c r="J30" s="34" t="str">
        <f>IF(OR(I30="",F30=""),"",IF(IFERROR(VLOOKUP(F30,FREQ_TABLE,2,FALSE),0)=0,"",I30+VLOOKUP(F30,FREQ_TABLE,2,FALSE)))</f>
        <v/>
      </c>
      <c r="K30" s="35" t="str">
        <f>IF(J30="","",J30-TODAY())</f>
        <v/>
      </c>
      <c r="L30" s="35" t="str">
        <f>IF(D30="","",IF(I30="","Missing",IF(J30="","Collected",IF(J30&lt;TODAY(),"Overdue",IF(J30-TODAY()&lt;=DUE_SOON_DAYS,"Due soon","Current")))))</f>
        <v>Missing</v>
      </c>
      <c r="M30" s="35" t="str">
        <f>IF(OR(I30="",AUDIT_START="",AUDIT_END=""),"",IF(AND(I30&gt;=AUDIT_START,I30&lt;=AUDIT_END),"Yes","No"))</f>
        <v/>
      </c>
      <c r="N30" s="36" t="n"/>
      <c r="O30" s="36" t="n"/>
      <c r="P30" s="36" t="n"/>
    </row>
    <row r="31">
      <c r="A31" s="9" t="inlineStr">
        <is>
          <t>E-029</t>
        </is>
      </c>
      <c r="B31" s="9" t="inlineStr">
        <is>
          <t>CC7.1</t>
        </is>
      </c>
      <c r="C31" s="9" t="inlineStr">
        <is>
          <t>Penetration test</t>
        </is>
      </c>
      <c r="D31" s="9" t="inlineStr">
        <is>
          <t>Third-party penetration test report and fixes</t>
        </is>
      </c>
      <c r="E31" s="9" t="inlineStr">
        <is>
          <t>System report</t>
        </is>
      </c>
      <c r="F31" s="9" t="inlineStr">
        <is>
          <t>Annual</t>
        </is>
      </c>
      <c r="G31" s="9" t="n"/>
      <c r="H31" s="9" t="n"/>
      <c r="I31" s="33" t="n"/>
      <c r="J31" s="34" t="str">
        <f>IF(OR(I31="",F31=""),"",IF(IFERROR(VLOOKUP(F31,FREQ_TABLE,2,FALSE),0)=0,"",I31+VLOOKUP(F31,FREQ_TABLE,2,FALSE)))</f>
        <v/>
      </c>
      <c r="K31" s="35" t="str">
        <f>IF(J31="","",J31-TODAY())</f>
        <v/>
      </c>
      <c r="L31" s="35" t="str">
        <f>IF(D31="","",IF(I31="","Missing",IF(J31="","Collected",IF(J31&lt;TODAY(),"Overdue",IF(J31-TODAY()&lt;=DUE_SOON_DAYS,"Due soon","Current")))))</f>
        <v>Missing</v>
      </c>
      <c r="M31" s="35" t="str">
        <f>IF(OR(I31="",AUDIT_START="",AUDIT_END=""),"",IF(AND(I31&gt;=AUDIT_START,I31&lt;=AUDIT_END),"Yes","No"))</f>
        <v/>
      </c>
      <c r="N31" s="9" t="n"/>
      <c r="O31" s="9" t="n"/>
      <c r="P31" s="9" t="n"/>
    </row>
    <row r="32">
      <c r="A32" s="36" t="inlineStr">
        <is>
          <t>E-030</t>
        </is>
      </c>
      <c r="B32" s="36" t="inlineStr">
        <is>
          <t>CC7.2</t>
        </is>
      </c>
      <c r="C32" s="36" t="inlineStr">
        <is>
          <t>Security monitoring and alerting</t>
        </is>
      </c>
      <c r="D32" s="36" t="inlineStr">
        <is>
          <t>Alert rules and a sample of triaged alerts</t>
        </is>
      </c>
      <c r="E32" s="36" t="inlineStr">
        <is>
          <t>Log export</t>
        </is>
      </c>
      <c r="F32" s="36" t="inlineStr">
        <is>
          <t>Quarterly</t>
        </is>
      </c>
      <c r="G32" s="36" t="n"/>
      <c r="H32" s="36" t="n"/>
      <c r="I32" s="37" t="n"/>
      <c r="J32" s="34" t="str">
        <f>IF(OR(I32="",F32=""),"",IF(IFERROR(VLOOKUP(F32,FREQ_TABLE,2,FALSE),0)=0,"",I32+VLOOKUP(F32,FREQ_TABLE,2,FALSE)))</f>
        <v/>
      </c>
      <c r="K32" s="35" t="str">
        <f>IF(J32="","",J32-TODAY())</f>
        <v/>
      </c>
      <c r="L32" s="35" t="str">
        <f>IF(D32="","",IF(I32="","Missing",IF(J32="","Collected",IF(J32&lt;TODAY(),"Overdue",IF(J32-TODAY()&lt;=DUE_SOON_DAYS,"Due soon","Current")))))</f>
        <v>Missing</v>
      </c>
      <c r="M32" s="35" t="str">
        <f>IF(OR(I32="",AUDIT_START="",AUDIT_END=""),"",IF(AND(I32&gt;=AUDIT_START,I32&lt;=AUDIT_END),"Yes","No"))</f>
        <v/>
      </c>
      <c r="N32" s="36" t="n"/>
      <c r="O32" s="36" t="n"/>
      <c r="P32" s="36" t="n"/>
    </row>
    <row r="33">
      <c r="A33" s="9" t="inlineStr">
        <is>
          <t>E-031</t>
        </is>
      </c>
      <c r="B33" s="9" t="inlineStr">
        <is>
          <t>CC7.2</t>
        </is>
      </c>
      <c r="C33" s="9" t="inlineStr">
        <is>
          <t>Audit logging enabled</t>
        </is>
      </c>
      <c r="D33" s="9" t="inlineStr">
        <is>
          <t>Cloud audit log configuration and retention</t>
        </is>
      </c>
      <c r="E33" s="9" t="inlineStr">
        <is>
          <t>Screenshot</t>
        </is>
      </c>
      <c r="F33" s="9" t="inlineStr">
        <is>
          <t>Annual</t>
        </is>
      </c>
      <c r="G33" s="9" t="n"/>
      <c r="H33" s="9" t="n"/>
      <c r="I33" s="33" t="n"/>
      <c r="J33" s="34" t="str">
        <f>IF(OR(I33="",F33=""),"",IF(IFERROR(VLOOKUP(F33,FREQ_TABLE,2,FALSE),0)=0,"",I33+VLOOKUP(F33,FREQ_TABLE,2,FALSE)))</f>
        <v/>
      </c>
      <c r="K33" s="35" t="str">
        <f>IF(J33="","",J33-TODAY())</f>
        <v/>
      </c>
      <c r="L33" s="35" t="str">
        <f>IF(D33="","",IF(I33="","Missing",IF(J33="","Collected",IF(J33&lt;TODAY(),"Overdue",IF(J33-TODAY()&lt;=DUE_SOON_DAYS,"Due soon","Current")))))</f>
        <v>Missing</v>
      </c>
      <c r="M33" s="35" t="str">
        <f>IF(OR(I33="",AUDIT_START="",AUDIT_END=""),"",IF(AND(I33&gt;=AUDIT_START,I33&lt;=AUDIT_END),"Yes","No"))</f>
        <v/>
      </c>
      <c r="N33" s="9" t="n"/>
      <c r="O33" s="9" t="n"/>
      <c r="P33" s="9" t="n"/>
    </row>
    <row r="34">
      <c r="A34" s="36" t="inlineStr">
        <is>
          <t>E-032</t>
        </is>
      </c>
      <c r="B34" s="36" t="inlineStr">
        <is>
          <t>CC7.3</t>
        </is>
      </c>
      <c r="C34" s="36" t="inlineStr">
        <is>
          <t>Incidents evaluated</t>
        </is>
      </c>
      <c r="D34" s="36" t="inlineStr">
        <is>
          <t>Incident tickets with severity and analysis (sample)</t>
        </is>
      </c>
      <c r="E34" s="36" t="inlineStr">
        <is>
          <t>Ticket</t>
        </is>
      </c>
      <c r="F34" s="36" t="inlineStr">
        <is>
          <t>Per event</t>
        </is>
      </c>
      <c r="G34" s="36" t="n"/>
      <c r="H34" s="36" t="n"/>
      <c r="I34" s="37" t="n"/>
      <c r="J34" s="34" t="str">
        <f>IF(OR(I34="",F34=""),"",IF(IFERROR(VLOOKUP(F34,FREQ_TABLE,2,FALSE),0)=0,"",I34+VLOOKUP(F34,FREQ_TABLE,2,FALSE)))</f>
        <v/>
      </c>
      <c r="K34" s="35" t="str">
        <f>IF(J34="","",J34-TODAY())</f>
        <v/>
      </c>
      <c r="L34" s="35" t="str">
        <f>IF(D34="","",IF(I34="","Missing",IF(J34="","Collected",IF(J34&lt;TODAY(),"Overdue",IF(J34-TODAY()&lt;=DUE_SOON_DAYS,"Due soon","Current")))))</f>
        <v>Missing</v>
      </c>
      <c r="M34" s="35" t="str">
        <f>IF(OR(I34="",AUDIT_START="",AUDIT_END=""),"",IF(AND(I34&gt;=AUDIT_START,I34&lt;=AUDIT_END),"Yes","No"))</f>
        <v/>
      </c>
      <c r="N34" s="36" t="n"/>
      <c r="O34" s="36" t="n"/>
      <c r="P34" s="36" t="n"/>
    </row>
    <row r="35">
      <c r="A35" s="9" t="inlineStr">
        <is>
          <t>E-033</t>
        </is>
      </c>
      <c r="B35" s="9" t="inlineStr">
        <is>
          <t>CC7.4</t>
        </is>
      </c>
      <c r="C35" s="9" t="inlineStr">
        <is>
          <t>Incident response plan</t>
        </is>
      </c>
      <c r="D35" s="9" t="inlineStr">
        <is>
          <t>Approved incident response plan</t>
        </is>
      </c>
      <c r="E35" s="9" t="inlineStr">
        <is>
          <t>Policy</t>
        </is>
      </c>
      <c r="F35" s="9" t="inlineStr">
        <is>
          <t>Annual</t>
        </is>
      </c>
      <c r="G35" s="9" t="n"/>
      <c r="H35" s="9" t="n"/>
      <c r="I35" s="33" t="n"/>
      <c r="J35" s="34" t="str">
        <f>IF(OR(I35="",F35=""),"",IF(IFERROR(VLOOKUP(F35,FREQ_TABLE,2,FALSE),0)=0,"",I35+VLOOKUP(F35,FREQ_TABLE,2,FALSE)))</f>
        <v/>
      </c>
      <c r="K35" s="35" t="str">
        <f>IF(J35="","",J35-TODAY())</f>
        <v/>
      </c>
      <c r="L35" s="35" t="str">
        <f>IF(D35="","",IF(I35="","Missing",IF(J35="","Collected",IF(J35&lt;TODAY(),"Overdue",IF(J35-TODAY()&lt;=DUE_SOON_DAYS,"Due soon","Current")))))</f>
        <v>Missing</v>
      </c>
      <c r="M35" s="35" t="str">
        <f>IF(OR(I35="",AUDIT_START="",AUDIT_END=""),"",IF(AND(I35&gt;=AUDIT_START,I35&lt;=AUDIT_END),"Yes","No"))</f>
        <v/>
      </c>
      <c r="N35" s="9" t="n"/>
      <c r="O35" s="9" t="n"/>
      <c r="P35" s="9" t="n"/>
    </row>
    <row r="36">
      <c r="A36" s="36" t="inlineStr">
        <is>
          <t>E-034</t>
        </is>
      </c>
      <c r="B36" s="36" t="inlineStr">
        <is>
          <t>CC7.4</t>
        </is>
      </c>
      <c r="C36" s="36" t="inlineStr">
        <is>
          <t>Incident response tested</t>
        </is>
      </c>
      <c r="D36" s="36" t="inlineStr">
        <is>
          <t>Tabletop exercise record and lessons learned</t>
        </is>
      </c>
      <c r="E36" s="36" t="inlineStr">
        <is>
          <t>Meeting minutes</t>
        </is>
      </c>
      <c r="F36" s="36" t="inlineStr">
        <is>
          <t>Annual</t>
        </is>
      </c>
      <c r="G36" s="36" t="n"/>
      <c r="H36" s="36" t="n"/>
      <c r="I36" s="37" t="n"/>
      <c r="J36" s="34" t="str">
        <f>IF(OR(I36="",F36=""),"",IF(IFERROR(VLOOKUP(F36,FREQ_TABLE,2,FALSE),0)=0,"",I36+VLOOKUP(F36,FREQ_TABLE,2,FALSE)))</f>
        <v/>
      </c>
      <c r="K36" s="35" t="str">
        <f>IF(J36="","",J36-TODAY())</f>
        <v/>
      </c>
      <c r="L36" s="35" t="str">
        <f>IF(D36="","",IF(I36="","Missing",IF(J36="","Collected",IF(J36&lt;TODAY(),"Overdue",IF(J36-TODAY()&lt;=DUE_SOON_DAYS,"Due soon","Current")))))</f>
        <v>Missing</v>
      </c>
      <c r="M36" s="35" t="str">
        <f>IF(OR(I36="",AUDIT_START="",AUDIT_END=""),"",IF(AND(I36&gt;=AUDIT_START,I36&lt;=AUDIT_END),"Yes","No"))</f>
        <v/>
      </c>
      <c r="N36" s="36" t="n"/>
      <c r="O36" s="36" t="n"/>
      <c r="P36" s="36" t="n"/>
    </row>
    <row r="37">
      <c r="A37" s="9" t="inlineStr">
        <is>
          <t>E-035</t>
        </is>
      </c>
      <c r="B37" s="9" t="inlineStr">
        <is>
          <t>CC7.5</t>
        </is>
      </c>
      <c r="C37" s="9" t="inlineStr">
        <is>
          <t>Recovery from incidents</t>
        </is>
      </c>
      <c r="D37" s="9" t="inlineStr">
        <is>
          <t>Post-incident review with corrective actions</t>
        </is>
      </c>
      <c r="E37" s="9" t="inlineStr">
        <is>
          <t>Other</t>
        </is>
      </c>
      <c r="F37" s="9" t="inlineStr">
        <is>
          <t>Per event</t>
        </is>
      </c>
      <c r="G37" s="9" t="n"/>
      <c r="H37" s="9" t="n"/>
      <c r="I37" s="33" t="n"/>
      <c r="J37" s="34" t="str">
        <f>IF(OR(I37="",F37=""),"",IF(IFERROR(VLOOKUP(F37,FREQ_TABLE,2,FALSE),0)=0,"",I37+VLOOKUP(F37,FREQ_TABLE,2,FALSE)))</f>
        <v/>
      </c>
      <c r="K37" s="35" t="str">
        <f>IF(J37="","",J37-TODAY())</f>
        <v/>
      </c>
      <c r="L37" s="35" t="str">
        <f>IF(D37="","",IF(I37="","Missing",IF(J37="","Collected",IF(J37&lt;TODAY(),"Overdue",IF(J37-TODAY()&lt;=DUE_SOON_DAYS,"Due soon","Current")))))</f>
        <v>Missing</v>
      </c>
      <c r="M37" s="35" t="str">
        <f>IF(OR(I37="",AUDIT_START="",AUDIT_END=""),"",IF(AND(I37&gt;=AUDIT_START,I37&lt;=AUDIT_END),"Yes","No"))</f>
        <v/>
      </c>
      <c r="N37" s="9" t="n"/>
      <c r="O37" s="9" t="n"/>
      <c r="P37" s="9" t="n"/>
    </row>
    <row r="38">
      <c r="A38" s="36" t="inlineStr">
        <is>
          <t>E-036</t>
        </is>
      </c>
      <c r="B38" s="36" t="inlineStr">
        <is>
          <t>CC8.1</t>
        </is>
      </c>
      <c r="C38" s="36" t="inlineStr">
        <is>
          <t>Change management</t>
        </is>
      </c>
      <c r="D38" s="36" t="inlineStr">
        <is>
          <t>Pull requests with review and approval before deploy (sample)</t>
        </is>
      </c>
      <c r="E38" s="36" t="inlineStr">
        <is>
          <t>Ticket</t>
        </is>
      </c>
      <c r="F38" s="36" t="inlineStr">
        <is>
          <t>Per event</t>
        </is>
      </c>
      <c r="G38" s="36" t="n"/>
      <c r="H38" s="36" t="n"/>
      <c r="I38" s="37" t="n"/>
      <c r="J38" s="34" t="str">
        <f>IF(OR(I38="",F38=""),"",IF(IFERROR(VLOOKUP(F38,FREQ_TABLE,2,FALSE),0)=0,"",I38+VLOOKUP(F38,FREQ_TABLE,2,FALSE)))</f>
        <v/>
      </c>
      <c r="K38" s="35" t="str">
        <f>IF(J38="","",J38-TODAY())</f>
        <v/>
      </c>
      <c r="L38" s="35" t="str">
        <f>IF(D38="","",IF(I38="","Missing",IF(J38="","Collected",IF(J38&lt;TODAY(),"Overdue",IF(J38-TODAY()&lt;=DUE_SOON_DAYS,"Due soon","Current")))))</f>
        <v>Missing</v>
      </c>
      <c r="M38" s="35" t="str">
        <f>IF(OR(I38="",AUDIT_START="",AUDIT_END=""),"",IF(AND(I38&gt;=AUDIT_START,I38&lt;=AUDIT_END),"Yes","No"))</f>
        <v/>
      </c>
      <c r="N38" s="36" t="n"/>
      <c r="O38" s="36" t="n"/>
      <c r="P38" s="36" t="n"/>
    </row>
    <row r="39">
      <c r="A39" s="9" t="inlineStr">
        <is>
          <t>E-037</t>
        </is>
      </c>
      <c r="B39" s="9" t="inlineStr">
        <is>
          <t>CC8.1</t>
        </is>
      </c>
      <c r="C39" s="9" t="inlineStr">
        <is>
          <t>Branch protection</t>
        </is>
      </c>
      <c r="D39" s="9" t="inlineStr">
        <is>
          <t>Repository branch protection settings</t>
        </is>
      </c>
      <c r="E39" s="9" t="inlineStr">
        <is>
          <t>Screenshot</t>
        </is>
      </c>
      <c r="F39" s="9" t="inlineStr">
        <is>
          <t>Annual</t>
        </is>
      </c>
      <c r="G39" s="9" t="n"/>
      <c r="H39" s="9" t="n"/>
      <c r="I39" s="33" t="n"/>
      <c r="J39" s="34" t="str">
        <f>IF(OR(I39="",F39=""),"",IF(IFERROR(VLOOKUP(F39,FREQ_TABLE,2,FALSE),0)=0,"",I39+VLOOKUP(F39,FREQ_TABLE,2,FALSE)))</f>
        <v/>
      </c>
      <c r="K39" s="35" t="str">
        <f>IF(J39="","",J39-TODAY())</f>
        <v/>
      </c>
      <c r="L39" s="35" t="str">
        <f>IF(D39="","",IF(I39="","Missing",IF(J39="","Collected",IF(J39&lt;TODAY(),"Overdue",IF(J39-TODAY()&lt;=DUE_SOON_DAYS,"Due soon","Current")))))</f>
        <v>Missing</v>
      </c>
      <c r="M39" s="35" t="str">
        <f>IF(OR(I39="",AUDIT_START="",AUDIT_END=""),"",IF(AND(I39&gt;=AUDIT_START,I39&lt;=AUDIT_END),"Yes","No"))</f>
        <v/>
      </c>
      <c r="N39" s="9" t="n"/>
      <c r="O39" s="9" t="n"/>
      <c r="P39" s="9" t="n"/>
    </row>
    <row r="40">
      <c r="A40" s="36" t="inlineStr">
        <is>
          <t>E-038</t>
        </is>
      </c>
      <c r="B40" s="36" t="inlineStr">
        <is>
          <t>CC9.1</t>
        </is>
      </c>
      <c r="C40" s="36" t="inlineStr">
        <is>
          <t>Business continuity plan</t>
        </is>
      </c>
      <c r="D40" s="36" t="inlineStr">
        <is>
          <t>Approved BCP/DR plan</t>
        </is>
      </c>
      <c r="E40" s="36" t="inlineStr">
        <is>
          <t>Policy</t>
        </is>
      </c>
      <c r="F40" s="36" t="inlineStr">
        <is>
          <t>Annual</t>
        </is>
      </c>
      <c r="G40" s="36" t="n"/>
      <c r="H40" s="36" t="n"/>
      <c r="I40" s="37" t="n"/>
      <c r="J40" s="34" t="str">
        <f>IF(OR(I40="",F40=""),"",IF(IFERROR(VLOOKUP(F40,FREQ_TABLE,2,FALSE),0)=0,"",I40+VLOOKUP(F40,FREQ_TABLE,2,FALSE)))</f>
        <v/>
      </c>
      <c r="K40" s="35" t="str">
        <f>IF(J40="","",J40-TODAY())</f>
        <v/>
      </c>
      <c r="L40" s="35" t="str">
        <f>IF(D40="","",IF(I40="","Missing",IF(J40="","Collected",IF(J40&lt;TODAY(),"Overdue",IF(J40-TODAY()&lt;=DUE_SOON_DAYS,"Due soon","Current")))))</f>
        <v>Missing</v>
      </c>
      <c r="M40" s="35" t="str">
        <f>IF(OR(I40="",AUDIT_START="",AUDIT_END=""),"",IF(AND(I40&gt;=AUDIT_START,I40&lt;=AUDIT_END),"Yes","No"))</f>
        <v/>
      </c>
      <c r="N40" s="36" t="n"/>
      <c r="O40" s="36" t="n"/>
      <c r="P40" s="36" t="n"/>
    </row>
    <row r="41">
      <c r="A41" s="9" t="inlineStr">
        <is>
          <t>E-039</t>
        </is>
      </c>
      <c r="B41" s="9" t="inlineStr">
        <is>
          <t>CC9.2</t>
        </is>
      </c>
      <c r="C41" s="9" t="inlineStr">
        <is>
          <t>Vendor risk assessments</t>
        </is>
      </c>
      <c r="D41" s="9" t="inlineStr">
        <is>
          <t>Vendor inventory and risk assessments for critical vendors</t>
        </is>
      </c>
      <c r="E41" s="9" t="inlineStr">
        <is>
          <t>Other</t>
        </is>
      </c>
      <c r="F41" s="9" t="inlineStr">
        <is>
          <t>Annual</t>
        </is>
      </c>
      <c r="G41" s="9" t="n"/>
      <c r="H41" s="9" t="n"/>
      <c r="I41" s="33" t="n"/>
      <c r="J41" s="34" t="str">
        <f>IF(OR(I41="",F41=""),"",IF(IFERROR(VLOOKUP(F41,FREQ_TABLE,2,FALSE),0)=0,"",I41+VLOOKUP(F41,FREQ_TABLE,2,FALSE)))</f>
        <v/>
      </c>
      <c r="K41" s="35" t="str">
        <f>IF(J41="","",J41-TODAY())</f>
        <v/>
      </c>
      <c r="L41" s="35" t="str">
        <f>IF(D41="","",IF(I41="","Missing",IF(J41="","Collected",IF(J41&lt;TODAY(),"Overdue",IF(J41-TODAY()&lt;=DUE_SOON_DAYS,"Due soon","Current")))))</f>
        <v>Missing</v>
      </c>
      <c r="M41" s="35" t="str">
        <f>IF(OR(I41="",AUDIT_START="",AUDIT_END=""),"",IF(AND(I41&gt;=AUDIT_START,I41&lt;=AUDIT_END),"Yes","No"))</f>
        <v/>
      </c>
      <c r="N41" s="9" t="n"/>
      <c r="O41" s="9" t="n"/>
      <c r="P41" s="9" t="n"/>
    </row>
    <row r="42">
      <c r="A42" s="36" t="inlineStr">
        <is>
          <t>E-040</t>
        </is>
      </c>
      <c r="B42" s="36" t="inlineStr">
        <is>
          <t>CC9.2</t>
        </is>
      </c>
      <c r="C42" s="36" t="inlineStr">
        <is>
          <t>Vendor contracts</t>
        </is>
      </c>
      <c r="D42" s="36" t="inlineStr">
        <is>
          <t>Contracts or DPAs with security terms for critical vendors</t>
        </is>
      </c>
      <c r="E42" s="36" t="inlineStr">
        <is>
          <t>Contract</t>
        </is>
      </c>
      <c r="F42" s="36" t="inlineStr">
        <is>
          <t>Annual</t>
        </is>
      </c>
      <c r="G42" s="36" t="n"/>
      <c r="H42" s="36" t="n"/>
      <c r="I42" s="37" t="n"/>
      <c r="J42" s="34" t="str">
        <f>IF(OR(I42="",F42=""),"",IF(IFERROR(VLOOKUP(F42,FREQ_TABLE,2,FALSE),0)=0,"",I42+VLOOKUP(F42,FREQ_TABLE,2,FALSE)))</f>
        <v/>
      </c>
      <c r="K42" s="35" t="str">
        <f>IF(J42="","",J42-TODAY())</f>
        <v/>
      </c>
      <c r="L42" s="35" t="str">
        <f>IF(D42="","",IF(I42="","Missing",IF(J42="","Collected",IF(J42&lt;TODAY(),"Overdue",IF(J42-TODAY()&lt;=DUE_SOON_DAYS,"Due soon","Current")))))</f>
        <v>Missing</v>
      </c>
      <c r="M42" s="35" t="str">
        <f>IF(OR(I42="",AUDIT_START="",AUDIT_END=""),"",IF(AND(I42&gt;=AUDIT_START,I42&lt;=AUDIT_END),"Yes","No"))</f>
        <v/>
      </c>
      <c r="N42" s="36" t="n"/>
      <c r="O42" s="36" t="n"/>
      <c r="P42" s="36" t="n"/>
    </row>
    <row r="43">
      <c r="A43" s="9" t="inlineStr">
        <is>
          <t>E-041</t>
        </is>
      </c>
      <c r="B43" s="9" t="inlineStr">
        <is>
          <t>A1.2</t>
        </is>
      </c>
      <c r="C43" s="9" t="inlineStr">
        <is>
          <t>Backups configured</t>
        </is>
      </c>
      <c r="D43" s="9" t="inlineStr">
        <is>
          <t>Backup configuration and job success report</t>
        </is>
      </c>
      <c r="E43" s="9" t="inlineStr">
        <is>
          <t>System report</t>
        </is>
      </c>
      <c r="F43" s="9" t="inlineStr">
        <is>
          <t>Monthly</t>
        </is>
      </c>
      <c r="G43" s="9" t="n"/>
      <c r="H43" s="9" t="n"/>
      <c r="I43" s="33" t="n"/>
      <c r="J43" s="34" t="str">
        <f>IF(OR(I43="",F43=""),"",IF(IFERROR(VLOOKUP(F43,FREQ_TABLE,2,FALSE),0)=0,"",I43+VLOOKUP(F43,FREQ_TABLE,2,FALSE)))</f>
        <v/>
      </c>
      <c r="K43" s="35" t="str">
        <f>IF(J43="","",J43-TODAY())</f>
        <v/>
      </c>
      <c r="L43" s="35" t="str">
        <f>IF(D43="","",IF(I43="","Missing",IF(J43="","Collected",IF(J43&lt;TODAY(),"Overdue",IF(J43-TODAY()&lt;=DUE_SOON_DAYS,"Due soon","Current")))))</f>
        <v>Missing</v>
      </c>
      <c r="M43" s="35" t="str">
        <f>IF(OR(I43="",AUDIT_START="",AUDIT_END=""),"",IF(AND(I43&gt;=AUDIT_START,I43&lt;=AUDIT_END),"Yes","No"))</f>
        <v/>
      </c>
      <c r="N43" s="9" t="n"/>
      <c r="O43" s="9" t="n"/>
      <c r="P43" s="9" t="n"/>
    </row>
    <row r="44">
      <c r="A44" s="36" t="inlineStr">
        <is>
          <t>E-042</t>
        </is>
      </c>
      <c r="B44" s="36" t="inlineStr">
        <is>
          <t>A1.3</t>
        </is>
      </c>
      <c r="C44" s="36" t="inlineStr">
        <is>
          <t>Restore tested</t>
        </is>
      </c>
      <c r="D44" s="36" t="inlineStr">
        <is>
          <t>Backup restore test record</t>
        </is>
      </c>
      <c r="E44" s="36" t="inlineStr">
        <is>
          <t>Other</t>
        </is>
      </c>
      <c r="F44" s="36" t="inlineStr">
        <is>
          <t>Annual</t>
        </is>
      </c>
      <c r="G44" s="36" t="n"/>
      <c r="H44" s="36" t="n"/>
      <c r="I44" s="37" t="n"/>
      <c r="J44" s="34" t="str">
        <f>IF(OR(I44="",F44=""),"",IF(IFERROR(VLOOKUP(F44,FREQ_TABLE,2,FALSE),0)=0,"",I44+VLOOKUP(F44,FREQ_TABLE,2,FALSE)))</f>
        <v/>
      </c>
      <c r="K44" s="35" t="str">
        <f>IF(J44="","",J44-TODAY())</f>
        <v/>
      </c>
      <c r="L44" s="35" t="str">
        <f>IF(D44="","",IF(I44="","Missing",IF(J44="","Collected",IF(J44&lt;TODAY(),"Overdue",IF(J44-TODAY()&lt;=DUE_SOON_DAYS,"Due soon","Current")))))</f>
        <v>Missing</v>
      </c>
      <c r="M44" s="35" t="str">
        <f>IF(OR(I44="",AUDIT_START="",AUDIT_END=""),"",IF(AND(I44&gt;=AUDIT_START,I44&lt;=AUDIT_END),"Yes","No"))</f>
        <v/>
      </c>
      <c r="N44" s="36" t="n"/>
      <c r="O44" s="36" t="n"/>
      <c r="P44" s="36" t="n"/>
    </row>
    <row r="45">
      <c r="A45" s="9" t="inlineStr">
        <is>
          <t>E-043</t>
        </is>
      </c>
      <c r="B45" s="9" t="inlineStr">
        <is>
          <t>C1.1</t>
        </is>
      </c>
      <c r="C45" s="9" t="inlineStr">
        <is>
          <t>Confidential data identified</t>
        </is>
      </c>
      <c r="D45" s="9" t="inlineStr">
        <is>
          <t>Data classification policy and data inventory</t>
        </is>
      </c>
      <c r="E45" s="9" t="inlineStr">
        <is>
          <t>Policy</t>
        </is>
      </c>
      <c r="F45" s="9" t="inlineStr">
        <is>
          <t>Annual</t>
        </is>
      </c>
      <c r="G45" s="9" t="n"/>
      <c r="H45" s="9" t="n"/>
      <c r="I45" s="33" t="n"/>
      <c r="J45" s="34" t="str">
        <f>IF(OR(I45="",F45=""),"",IF(IFERROR(VLOOKUP(F45,FREQ_TABLE,2,FALSE),0)=0,"",I45+VLOOKUP(F45,FREQ_TABLE,2,FALSE)))</f>
        <v/>
      </c>
      <c r="K45" s="35" t="str">
        <f>IF(J45="","",J45-TODAY())</f>
        <v/>
      </c>
      <c r="L45" s="35" t="str">
        <f>IF(D45="","",IF(I45="","Missing",IF(J45="","Collected",IF(J45&lt;TODAY(),"Overdue",IF(J45-TODAY()&lt;=DUE_SOON_DAYS,"Due soon","Current")))))</f>
        <v>Missing</v>
      </c>
      <c r="M45" s="35" t="str">
        <f>IF(OR(I45="",AUDIT_START="",AUDIT_END=""),"",IF(AND(I45&gt;=AUDIT_START,I45&lt;=AUDIT_END),"Yes","No"))</f>
        <v/>
      </c>
      <c r="N45" s="9" t="n"/>
      <c r="O45" s="9" t="n"/>
      <c r="P45" s="9" t="n"/>
    </row>
    <row r="46">
      <c r="A46" s="36" t="inlineStr">
        <is>
          <t>E-044</t>
        </is>
      </c>
      <c r="B46" s="36" t="inlineStr">
        <is>
          <t>C1.2</t>
        </is>
      </c>
      <c r="C46" s="36" t="inlineStr">
        <is>
          <t>Confidential data disposed</t>
        </is>
      </c>
      <c r="D46" s="36" t="inlineStr">
        <is>
          <t>Data deletion or disposal records (sample)</t>
        </is>
      </c>
      <c r="E46" s="36" t="inlineStr">
        <is>
          <t>Log export</t>
        </is>
      </c>
      <c r="F46" s="36" t="inlineStr">
        <is>
          <t>Per event</t>
        </is>
      </c>
      <c r="G46" s="36" t="n"/>
      <c r="H46" s="36" t="n"/>
      <c r="I46" s="37" t="n"/>
      <c r="J46" s="34" t="str">
        <f>IF(OR(I46="",F46=""),"",IF(IFERROR(VLOOKUP(F46,FREQ_TABLE,2,FALSE),0)=0,"",I46+VLOOKUP(F46,FREQ_TABLE,2,FALSE)))</f>
        <v/>
      </c>
      <c r="K46" s="35" t="str">
        <f>IF(J46="","",J46-TODAY())</f>
        <v/>
      </c>
      <c r="L46" s="35" t="str">
        <f>IF(D46="","",IF(I46="","Missing",IF(J46="","Collected",IF(J46&lt;TODAY(),"Overdue",IF(J46-TODAY()&lt;=DUE_SOON_DAYS,"Due soon","Current")))))</f>
        <v>Missing</v>
      </c>
      <c r="M46" s="35" t="str">
        <f>IF(OR(I46="",AUDIT_START="",AUDIT_END=""),"",IF(AND(I46&gt;=AUDIT_START,I46&lt;=AUDIT_END),"Yes","No"))</f>
        <v/>
      </c>
      <c r="N46" s="36" t="n"/>
      <c r="O46" s="36" t="n"/>
      <c r="P46" s="36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33" t="n"/>
      <c r="J47" s="34" t="str">
        <f>IF(OR(I47="",F47=""),"",IF(IFERROR(VLOOKUP(F47,FREQ_TABLE,2,FALSE),0)=0,"",I47+VLOOKUP(F47,FREQ_TABLE,2,FALSE)))</f>
        <v/>
      </c>
      <c r="K47" s="35" t="str">
        <f>IF(J47="","",J47-TODAY())</f>
        <v/>
      </c>
      <c r="L47" s="35" t="str">
        <f>IF(D47="","",IF(I47="","Missing",IF(J47="","Collected",IF(J47&lt;TODAY(),"Overdue",IF(J47-TODAY()&lt;=DUE_SOON_DAYS,"Due soon","Current")))))</f>
        <v/>
      </c>
      <c r="M47" s="35" t="str">
        <f>IF(OR(I47="",AUDIT_START="",AUDIT_END=""),"",IF(AND(I47&gt;=AUDIT_START,I47&lt;=AUDIT_END),"Yes","No"))</f>
        <v/>
      </c>
      <c r="N47" s="9" t="n"/>
      <c r="O47" s="9" t="n"/>
      <c r="P47" s="9" t="n"/>
    </row>
    <row r="48">
      <c r="A48" s="36" t="n"/>
      <c r="B48" s="36" t="n"/>
      <c r="C48" s="36" t="n"/>
      <c r="D48" s="36" t="n"/>
      <c r="E48" s="36" t="n"/>
      <c r="F48" s="36" t="n"/>
      <c r="G48" s="36" t="n"/>
      <c r="H48" s="36" t="n"/>
      <c r="I48" s="37" t="n"/>
      <c r="J48" s="34" t="str">
        <f>IF(OR(I48="",F48=""),"",IF(IFERROR(VLOOKUP(F48,FREQ_TABLE,2,FALSE),0)=0,"",I48+VLOOKUP(F48,FREQ_TABLE,2,FALSE)))</f>
        <v/>
      </c>
      <c r="K48" s="35" t="str">
        <f>IF(J48="","",J48-TODAY())</f>
        <v/>
      </c>
      <c r="L48" s="35" t="str">
        <f>IF(D48="","",IF(I48="","Missing",IF(J48="","Collected",IF(J48&lt;TODAY(),"Overdue",IF(J48-TODAY()&lt;=DUE_SOON_DAYS,"Due soon","Current")))))</f>
        <v/>
      </c>
      <c r="M48" s="35" t="str">
        <f>IF(OR(I48="",AUDIT_START="",AUDIT_END=""),"",IF(AND(I48&gt;=AUDIT_START,I48&lt;=AUDIT_END),"Yes","No"))</f>
        <v/>
      </c>
      <c r="N48" s="36" t="n"/>
      <c r="O48" s="36" t="n"/>
      <c r="P48" s="36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33" t="n"/>
      <c r="J49" s="34" t="str">
        <f>IF(OR(I49="",F49=""),"",IF(IFERROR(VLOOKUP(F49,FREQ_TABLE,2,FALSE),0)=0,"",I49+VLOOKUP(F49,FREQ_TABLE,2,FALSE)))</f>
        <v/>
      </c>
      <c r="K49" s="35" t="str">
        <f>IF(J49="","",J49-TODAY())</f>
        <v/>
      </c>
      <c r="L49" s="35" t="str">
        <f>IF(D49="","",IF(I49="","Missing",IF(J49="","Collected",IF(J49&lt;TODAY(),"Overdue",IF(J49-TODAY()&lt;=DUE_SOON_DAYS,"Due soon","Current")))))</f>
        <v/>
      </c>
      <c r="M49" s="35" t="str">
        <f>IF(OR(I49="",AUDIT_START="",AUDIT_END=""),"",IF(AND(I49&gt;=AUDIT_START,I49&lt;=AUDIT_END),"Yes","No"))</f>
        <v/>
      </c>
      <c r="N49" s="9" t="n"/>
      <c r="O49" s="9" t="n"/>
      <c r="P49" s="9" t="n"/>
    </row>
    <row r="50">
      <c r="A50" s="36" t="n"/>
      <c r="B50" s="36" t="n"/>
      <c r="C50" s="36" t="n"/>
      <c r="D50" s="36" t="n"/>
      <c r="E50" s="36" t="n"/>
      <c r="F50" s="36" t="n"/>
      <c r="G50" s="36" t="n"/>
      <c r="H50" s="36" t="n"/>
      <c r="I50" s="37" t="n"/>
      <c r="J50" s="34" t="str">
        <f>IF(OR(I50="",F50=""),"",IF(IFERROR(VLOOKUP(F50,FREQ_TABLE,2,FALSE),0)=0,"",I50+VLOOKUP(F50,FREQ_TABLE,2,FALSE)))</f>
        <v/>
      </c>
      <c r="K50" s="35" t="str">
        <f>IF(J50="","",J50-TODAY())</f>
        <v/>
      </c>
      <c r="L50" s="35" t="str">
        <f>IF(D50="","",IF(I50="","Missing",IF(J50="","Collected",IF(J50&lt;TODAY(),"Overdue",IF(J50-TODAY()&lt;=DUE_SOON_DAYS,"Due soon","Current")))))</f>
        <v/>
      </c>
      <c r="M50" s="35" t="str">
        <f>IF(OR(I50="",AUDIT_START="",AUDIT_END=""),"",IF(AND(I50&gt;=AUDIT_START,I50&lt;=AUDIT_END),"Yes","No"))</f>
        <v/>
      </c>
      <c r="N50" s="36" t="n"/>
      <c r="O50" s="36" t="n"/>
      <c r="P50" s="36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33" t="n"/>
      <c r="J51" s="34" t="str">
        <f>IF(OR(I51="",F51=""),"",IF(IFERROR(VLOOKUP(F51,FREQ_TABLE,2,FALSE),0)=0,"",I51+VLOOKUP(F51,FREQ_TABLE,2,FALSE)))</f>
        <v/>
      </c>
      <c r="K51" s="35" t="str">
        <f>IF(J51="","",J51-TODAY())</f>
        <v/>
      </c>
      <c r="L51" s="35" t="str">
        <f>IF(D51="","",IF(I51="","Missing",IF(J51="","Collected",IF(J51&lt;TODAY(),"Overdue",IF(J51-TODAY()&lt;=DUE_SOON_DAYS,"Due soon","Current")))))</f>
        <v/>
      </c>
      <c r="M51" s="35" t="str">
        <f>IF(OR(I51="",AUDIT_START="",AUDIT_END=""),"",IF(AND(I51&gt;=AUDIT_START,I51&lt;=AUDIT_END),"Yes","No"))</f>
        <v/>
      </c>
      <c r="N51" s="9" t="n"/>
      <c r="O51" s="9" t="n"/>
      <c r="P51" s="9" t="n"/>
    </row>
    <row r="52">
      <c r="A52" s="36" t="n"/>
      <c r="B52" s="36" t="n"/>
      <c r="C52" s="36" t="n"/>
      <c r="D52" s="36" t="n"/>
      <c r="E52" s="36" t="n"/>
      <c r="F52" s="36" t="n"/>
      <c r="G52" s="36" t="n"/>
      <c r="H52" s="36" t="n"/>
      <c r="I52" s="37" t="n"/>
      <c r="J52" s="34" t="str">
        <f>IF(OR(I52="",F52=""),"",IF(IFERROR(VLOOKUP(F52,FREQ_TABLE,2,FALSE),0)=0,"",I52+VLOOKUP(F52,FREQ_TABLE,2,FALSE)))</f>
        <v/>
      </c>
      <c r="K52" s="35" t="str">
        <f>IF(J52="","",J52-TODAY())</f>
        <v/>
      </c>
      <c r="L52" s="35" t="str">
        <f>IF(D52="","",IF(I52="","Missing",IF(J52="","Collected",IF(J52&lt;TODAY(),"Overdue",IF(J52-TODAY()&lt;=DUE_SOON_DAYS,"Due soon","Current")))))</f>
        <v/>
      </c>
      <c r="M52" s="35" t="str">
        <f>IF(OR(I52="",AUDIT_START="",AUDIT_END=""),"",IF(AND(I52&gt;=AUDIT_START,I52&lt;=AUDIT_END),"Yes","No"))</f>
        <v/>
      </c>
      <c r="N52" s="36" t="n"/>
      <c r="O52" s="36" t="n"/>
      <c r="P52" s="36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33" t="n"/>
      <c r="J53" s="34" t="str">
        <f>IF(OR(I53="",F53=""),"",IF(IFERROR(VLOOKUP(F53,FREQ_TABLE,2,FALSE),0)=0,"",I53+VLOOKUP(F53,FREQ_TABLE,2,FALSE)))</f>
        <v/>
      </c>
      <c r="K53" s="35" t="str">
        <f>IF(J53="","",J53-TODAY())</f>
        <v/>
      </c>
      <c r="L53" s="35" t="str">
        <f>IF(D53="","",IF(I53="","Missing",IF(J53="","Collected",IF(J53&lt;TODAY(),"Overdue",IF(J53-TODAY()&lt;=DUE_SOON_DAYS,"Due soon","Current")))))</f>
        <v/>
      </c>
      <c r="M53" s="35" t="str">
        <f>IF(OR(I53="",AUDIT_START="",AUDIT_END=""),"",IF(AND(I53&gt;=AUDIT_START,I53&lt;=AUDIT_END),"Yes","No"))</f>
        <v/>
      </c>
      <c r="N53" s="9" t="n"/>
      <c r="O53" s="9" t="n"/>
      <c r="P53" s="9" t="n"/>
    </row>
    <row r="54">
      <c r="A54" s="36" t="n"/>
      <c r="B54" s="36" t="n"/>
      <c r="C54" s="36" t="n"/>
      <c r="D54" s="36" t="n"/>
      <c r="E54" s="36" t="n"/>
      <c r="F54" s="36" t="n"/>
      <c r="G54" s="36" t="n"/>
      <c r="H54" s="36" t="n"/>
      <c r="I54" s="37" t="n"/>
      <c r="J54" s="34" t="str">
        <f>IF(OR(I54="",F54=""),"",IF(IFERROR(VLOOKUP(F54,FREQ_TABLE,2,FALSE),0)=0,"",I54+VLOOKUP(F54,FREQ_TABLE,2,FALSE)))</f>
        <v/>
      </c>
      <c r="K54" s="35" t="str">
        <f>IF(J54="","",J54-TODAY())</f>
        <v/>
      </c>
      <c r="L54" s="35" t="str">
        <f>IF(D54="","",IF(I54="","Missing",IF(J54="","Collected",IF(J54&lt;TODAY(),"Overdue",IF(J54-TODAY()&lt;=DUE_SOON_DAYS,"Due soon","Current")))))</f>
        <v/>
      </c>
      <c r="M54" s="35" t="str">
        <f>IF(OR(I54="",AUDIT_START="",AUDIT_END=""),"",IF(AND(I54&gt;=AUDIT_START,I54&lt;=AUDIT_END),"Yes","No"))</f>
        <v/>
      </c>
      <c r="N54" s="36" t="n"/>
      <c r="O54" s="36" t="n"/>
      <c r="P54" s="36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33" t="n"/>
      <c r="J55" s="34" t="str">
        <f>IF(OR(I55="",F55=""),"",IF(IFERROR(VLOOKUP(F55,FREQ_TABLE,2,FALSE),0)=0,"",I55+VLOOKUP(F55,FREQ_TABLE,2,FALSE)))</f>
        <v/>
      </c>
      <c r="K55" s="35" t="str">
        <f>IF(J55="","",J55-TODAY())</f>
        <v/>
      </c>
      <c r="L55" s="35" t="str">
        <f>IF(D55="","",IF(I55="","Missing",IF(J55="","Collected",IF(J55&lt;TODAY(),"Overdue",IF(J55-TODAY()&lt;=DUE_SOON_DAYS,"Due soon","Current")))))</f>
        <v/>
      </c>
      <c r="M55" s="35" t="str">
        <f>IF(OR(I55="",AUDIT_START="",AUDIT_END=""),"",IF(AND(I55&gt;=AUDIT_START,I55&lt;=AUDIT_END),"Yes","No"))</f>
        <v/>
      </c>
      <c r="N55" s="9" t="n"/>
      <c r="O55" s="9" t="n"/>
      <c r="P55" s="9" t="n"/>
    </row>
    <row r="56">
      <c r="A56" s="36" t="n"/>
      <c r="B56" s="36" t="n"/>
      <c r="C56" s="36" t="n"/>
      <c r="D56" s="36" t="n"/>
      <c r="E56" s="36" t="n"/>
      <c r="F56" s="36" t="n"/>
      <c r="G56" s="36" t="n"/>
      <c r="H56" s="36" t="n"/>
      <c r="I56" s="37" t="n"/>
      <c r="J56" s="34" t="str">
        <f>IF(OR(I56="",F56=""),"",IF(IFERROR(VLOOKUP(F56,FREQ_TABLE,2,FALSE),0)=0,"",I56+VLOOKUP(F56,FREQ_TABLE,2,FALSE)))</f>
        <v/>
      </c>
      <c r="K56" s="35" t="str">
        <f>IF(J56="","",J56-TODAY())</f>
        <v/>
      </c>
      <c r="L56" s="35" t="str">
        <f>IF(D56="","",IF(I56="","Missing",IF(J56="","Collected",IF(J56&lt;TODAY(),"Overdue",IF(J56-TODAY()&lt;=DUE_SOON_DAYS,"Due soon","Current")))))</f>
        <v/>
      </c>
      <c r="M56" s="35" t="str">
        <f>IF(OR(I56="",AUDIT_START="",AUDIT_END=""),"",IF(AND(I56&gt;=AUDIT_START,I56&lt;=AUDIT_END),"Yes","No"))</f>
        <v/>
      </c>
      <c r="N56" s="36" t="n"/>
      <c r="O56" s="36" t="n"/>
      <c r="P56" s="36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33" t="n"/>
      <c r="J57" s="34" t="str">
        <f>IF(OR(I57="",F57=""),"",IF(IFERROR(VLOOKUP(F57,FREQ_TABLE,2,FALSE),0)=0,"",I57+VLOOKUP(F57,FREQ_TABLE,2,FALSE)))</f>
        <v/>
      </c>
      <c r="K57" s="35" t="str">
        <f>IF(J57="","",J57-TODAY())</f>
        <v/>
      </c>
      <c r="L57" s="35" t="str">
        <f>IF(D57="","",IF(I57="","Missing",IF(J57="","Collected",IF(J57&lt;TODAY(),"Overdue",IF(J57-TODAY()&lt;=DUE_SOON_DAYS,"Due soon","Current")))))</f>
        <v/>
      </c>
      <c r="M57" s="35" t="str">
        <f>IF(OR(I57="",AUDIT_START="",AUDIT_END=""),"",IF(AND(I57&gt;=AUDIT_START,I57&lt;=AUDIT_END),"Yes","No"))</f>
        <v/>
      </c>
      <c r="N57" s="9" t="n"/>
      <c r="O57" s="9" t="n"/>
      <c r="P57" s="9" t="n"/>
    </row>
    <row r="58">
      <c r="A58" s="36" t="n"/>
      <c r="B58" s="36" t="n"/>
      <c r="C58" s="36" t="n"/>
      <c r="D58" s="36" t="n"/>
      <c r="E58" s="36" t="n"/>
      <c r="F58" s="36" t="n"/>
      <c r="G58" s="36" t="n"/>
      <c r="H58" s="36" t="n"/>
      <c r="I58" s="37" t="n"/>
      <c r="J58" s="34" t="str">
        <f>IF(OR(I58="",F58=""),"",IF(IFERROR(VLOOKUP(F58,FREQ_TABLE,2,FALSE),0)=0,"",I58+VLOOKUP(F58,FREQ_TABLE,2,FALSE)))</f>
        <v/>
      </c>
      <c r="K58" s="35" t="str">
        <f>IF(J58="","",J58-TODAY())</f>
        <v/>
      </c>
      <c r="L58" s="35" t="str">
        <f>IF(D58="","",IF(I58="","Missing",IF(J58="","Collected",IF(J58&lt;TODAY(),"Overdue",IF(J58-TODAY()&lt;=DUE_SOON_DAYS,"Due soon","Current")))))</f>
        <v/>
      </c>
      <c r="M58" s="35" t="str">
        <f>IF(OR(I58="",AUDIT_START="",AUDIT_END=""),"",IF(AND(I58&gt;=AUDIT_START,I58&lt;=AUDIT_END),"Yes","No"))</f>
        <v/>
      </c>
      <c r="N58" s="36" t="n"/>
      <c r="O58" s="36" t="n"/>
      <c r="P58" s="36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33" t="n"/>
      <c r="J59" s="34" t="str">
        <f>IF(OR(I59="",F59=""),"",IF(IFERROR(VLOOKUP(F59,FREQ_TABLE,2,FALSE),0)=0,"",I59+VLOOKUP(F59,FREQ_TABLE,2,FALSE)))</f>
        <v/>
      </c>
      <c r="K59" s="35" t="str">
        <f>IF(J59="","",J59-TODAY())</f>
        <v/>
      </c>
      <c r="L59" s="35" t="str">
        <f>IF(D59="","",IF(I59="","Missing",IF(J59="","Collected",IF(J59&lt;TODAY(),"Overdue",IF(J59-TODAY()&lt;=DUE_SOON_DAYS,"Due soon","Current")))))</f>
        <v/>
      </c>
      <c r="M59" s="35" t="str">
        <f>IF(OR(I59="",AUDIT_START="",AUDIT_END=""),"",IF(AND(I59&gt;=AUDIT_START,I59&lt;=AUDIT_END),"Yes","No"))</f>
        <v/>
      </c>
      <c r="N59" s="9" t="n"/>
      <c r="O59" s="9" t="n"/>
      <c r="P59" s="9" t="n"/>
    </row>
    <row r="60">
      <c r="A60" s="36" t="n"/>
      <c r="B60" s="36" t="n"/>
      <c r="C60" s="36" t="n"/>
      <c r="D60" s="36" t="n"/>
      <c r="E60" s="36" t="n"/>
      <c r="F60" s="36" t="n"/>
      <c r="G60" s="36" t="n"/>
      <c r="H60" s="36" t="n"/>
      <c r="I60" s="37" t="n"/>
      <c r="J60" s="34" t="str">
        <f>IF(OR(I60="",F60=""),"",IF(IFERROR(VLOOKUP(F60,FREQ_TABLE,2,FALSE),0)=0,"",I60+VLOOKUP(F60,FREQ_TABLE,2,FALSE)))</f>
        <v/>
      </c>
      <c r="K60" s="35" t="str">
        <f>IF(J60="","",J60-TODAY())</f>
        <v/>
      </c>
      <c r="L60" s="35" t="str">
        <f>IF(D60="","",IF(I60="","Missing",IF(J60="","Collected",IF(J60&lt;TODAY(),"Overdue",IF(J60-TODAY()&lt;=DUE_SOON_DAYS,"Due soon","Current")))))</f>
        <v/>
      </c>
      <c r="M60" s="35" t="str">
        <f>IF(OR(I60="",AUDIT_START="",AUDIT_END=""),"",IF(AND(I60&gt;=AUDIT_START,I60&lt;=AUDIT_END),"Yes","No"))</f>
        <v/>
      </c>
      <c r="N60" s="36" t="n"/>
      <c r="O60" s="36" t="n"/>
      <c r="P60" s="36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33" t="n"/>
      <c r="J61" s="34" t="str">
        <f>IF(OR(I61="",F61=""),"",IF(IFERROR(VLOOKUP(F61,FREQ_TABLE,2,FALSE),0)=0,"",I61+VLOOKUP(F61,FREQ_TABLE,2,FALSE)))</f>
        <v/>
      </c>
      <c r="K61" s="35" t="str">
        <f>IF(J61="","",J61-TODAY())</f>
        <v/>
      </c>
      <c r="L61" s="35" t="str">
        <f>IF(D61="","",IF(I61="","Missing",IF(J61="","Collected",IF(J61&lt;TODAY(),"Overdue",IF(J61-TODAY()&lt;=DUE_SOON_DAYS,"Due soon","Current")))))</f>
        <v/>
      </c>
      <c r="M61" s="35" t="str">
        <f>IF(OR(I61="",AUDIT_START="",AUDIT_END=""),"",IF(AND(I61&gt;=AUDIT_START,I61&lt;=AUDIT_END),"Yes","No"))</f>
        <v/>
      </c>
      <c r="N61" s="9" t="n"/>
      <c r="O61" s="9" t="n"/>
      <c r="P61" s="9" t="n"/>
    </row>
    <row r="62">
      <c r="A62" s="36" t="n"/>
      <c r="B62" s="36" t="n"/>
      <c r="C62" s="36" t="n"/>
      <c r="D62" s="36" t="n"/>
      <c r="E62" s="36" t="n"/>
      <c r="F62" s="36" t="n"/>
      <c r="G62" s="36" t="n"/>
      <c r="H62" s="36" t="n"/>
      <c r="I62" s="37" t="n"/>
      <c r="J62" s="34" t="str">
        <f>IF(OR(I62="",F62=""),"",IF(IFERROR(VLOOKUP(F62,FREQ_TABLE,2,FALSE),0)=0,"",I62+VLOOKUP(F62,FREQ_TABLE,2,FALSE)))</f>
        <v/>
      </c>
      <c r="K62" s="35" t="str">
        <f>IF(J62="","",J62-TODAY())</f>
        <v/>
      </c>
      <c r="L62" s="35" t="str">
        <f>IF(D62="","",IF(I62="","Missing",IF(J62="","Collected",IF(J62&lt;TODAY(),"Overdue",IF(J62-TODAY()&lt;=DUE_SOON_DAYS,"Due soon","Current")))))</f>
        <v/>
      </c>
      <c r="M62" s="35" t="str">
        <f>IF(OR(I62="",AUDIT_START="",AUDIT_END=""),"",IF(AND(I62&gt;=AUDIT_START,I62&lt;=AUDIT_END),"Yes","No"))</f>
        <v/>
      </c>
      <c r="N62" s="36" t="n"/>
      <c r="O62" s="36" t="n"/>
      <c r="P62" s="36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33" t="n"/>
      <c r="J63" s="34" t="str">
        <f>IF(OR(I63="",F63=""),"",IF(IFERROR(VLOOKUP(F63,FREQ_TABLE,2,FALSE),0)=0,"",I63+VLOOKUP(F63,FREQ_TABLE,2,FALSE)))</f>
        <v/>
      </c>
      <c r="K63" s="35" t="str">
        <f>IF(J63="","",J63-TODAY())</f>
        <v/>
      </c>
      <c r="L63" s="35" t="str">
        <f>IF(D63="","",IF(I63="","Missing",IF(J63="","Collected",IF(J63&lt;TODAY(),"Overdue",IF(J63-TODAY()&lt;=DUE_SOON_DAYS,"Due soon","Current")))))</f>
        <v/>
      </c>
      <c r="M63" s="35" t="str">
        <f>IF(OR(I63="",AUDIT_START="",AUDIT_END=""),"",IF(AND(I63&gt;=AUDIT_START,I63&lt;=AUDIT_END),"Yes","No"))</f>
        <v/>
      </c>
      <c r="N63" s="9" t="n"/>
      <c r="O63" s="9" t="n"/>
      <c r="P63" s="9" t="n"/>
    </row>
    <row r="64">
      <c r="A64" s="36" t="n"/>
      <c r="B64" s="36" t="n"/>
      <c r="C64" s="36" t="n"/>
      <c r="D64" s="36" t="n"/>
      <c r="E64" s="36" t="n"/>
      <c r="F64" s="36" t="n"/>
      <c r="G64" s="36" t="n"/>
      <c r="H64" s="36" t="n"/>
      <c r="I64" s="37" t="n"/>
      <c r="J64" s="34" t="str">
        <f>IF(OR(I64="",F64=""),"",IF(IFERROR(VLOOKUP(F64,FREQ_TABLE,2,FALSE),0)=0,"",I64+VLOOKUP(F64,FREQ_TABLE,2,FALSE)))</f>
        <v/>
      </c>
      <c r="K64" s="35" t="str">
        <f>IF(J64="","",J64-TODAY())</f>
        <v/>
      </c>
      <c r="L64" s="35" t="str">
        <f>IF(D64="","",IF(I64="","Missing",IF(J64="","Collected",IF(J64&lt;TODAY(),"Overdue",IF(J64-TODAY()&lt;=DUE_SOON_DAYS,"Due soon","Current")))))</f>
        <v/>
      </c>
      <c r="M64" s="35" t="str">
        <f>IF(OR(I64="",AUDIT_START="",AUDIT_END=""),"",IF(AND(I64&gt;=AUDIT_START,I64&lt;=AUDIT_END),"Yes","No"))</f>
        <v/>
      </c>
      <c r="N64" s="36" t="n"/>
      <c r="O64" s="36" t="n"/>
      <c r="P64" s="36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33" t="n"/>
      <c r="J65" s="34" t="str">
        <f>IF(OR(I65="",F65=""),"",IF(IFERROR(VLOOKUP(F65,FREQ_TABLE,2,FALSE),0)=0,"",I65+VLOOKUP(F65,FREQ_TABLE,2,FALSE)))</f>
        <v/>
      </c>
      <c r="K65" s="35" t="str">
        <f>IF(J65="","",J65-TODAY())</f>
        <v/>
      </c>
      <c r="L65" s="35" t="str">
        <f>IF(D65="","",IF(I65="","Missing",IF(J65="","Collected",IF(J65&lt;TODAY(),"Overdue",IF(J65-TODAY()&lt;=DUE_SOON_DAYS,"Due soon","Current")))))</f>
        <v/>
      </c>
      <c r="M65" s="35" t="str">
        <f>IF(OR(I65="",AUDIT_START="",AUDIT_END=""),"",IF(AND(I65&gt;=AUDIT_START,I65&lt;=AUDIT_END),"Yes","No"))</f>
        <v/>
      </c>
      <c r="N65" s="9" t="n"/>
      <c r="O65" s="9" t="n"/>
      <c r="P65" s="9" t="n"/>
    </row>
    <row r="66">
      <c r="A66" s="36" t="n"/>
      <c r="B66" s="36" t="n"/>
      <c r="C66" s="36" t="n"/>
      <c r="D66" s="36" t="n"/>
      <c r="E66" s="36" t="n"/>
      <c r="F66" s="36" t="n"/>
      <c r="G66" s="36" t="n"/>
      <c r="H66" s="36" t="n"/>
      <c r="I66" s="37" t="n"/>
      <c r="J66" s="34" t="str">
        <f>IF(OR(I66="",F66=""),"",IF(IFERROR(VLOOKUP(F66,FREQ_TABLE,2,FALSE),0)=0,"",I66+VLOOKUP(F66,FREQ_TABLE,2,FALSE)))</f>
        <v/>
      </c>
      <c r="K66" s="35" t="str">
        <f>IF(J66="","",J66-TODAY())</f>
        <v/>
      </c>
      <c r="L66" s="35" t="str">
        <f>IF(D66="","",IF(I66="","Missing",IF(J66="","Collected",IF(J66&lt;TODAY(),"Overdue",IF(J66-TODAY()&lt;=DUE_SOON_DAYS,"Due soon","Current")))))</f>
        <v/>
      </c>
      <c r="M66" s="35" t="str">
        <f>IF(OR(I66="",AUDIT_START="",AUDIT_END=""),"",IF(AND(I66&gt;=AUDIT_START,I66&lt;=AUDIT_END),"Yes","No"))</f>
        <v/>
      </c>
      <c r="N66" s="36" t="n"/>
      <c r="O66" s="36" t="n"/>
      <c r="P66" s="36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33" t="n"/>
      <c r="J67" s="34" t="str">
        <f>IF(OR(I67="",F67=""),"",IF(IFERROR(VLOOKUP(F67,FREQ_TABLE,2,FALSE),0)=0,"",I67+VLOOKUP(F67,FREQ_TABLE,2,FALSE)))</f>
        <v/>
      </c>
      <c r="K67" s="35" t="str">
        <f>IF(J67="","",J67-TODAY())</f>
        <v/>
      </c>
      <c r="L67" s="35" t="str">
        <f>IF(D67="","",IF(I67="","Missing",IF(J67="","Collected",IF(J67&lt;TODAY(),"Overdue",IF(J67-TODAY()&lt;=DUE_SOON_DAYS,"Due soon","Current")))))</f>
        <v/>
      </c>
      <c r="M67" s="35" t="str">
        <f>IF(OR(I67="",AUDIT_START="",AUDIT_END=""),"",IF(AND(I67&gt;=AUDIT_START,I67&lt;=AUDIT_END),"Yes","No"))</f>
        <v/>
      </c>
      <c r="N67" s="9" t="n"/>
      <c r="O67" s="9" t="n"/>
      <c r="P67" s="9" t="n"/>
    </row>
    <row r="68">
      <c r="A68" s="36" t="n"/>
      <c r="B68" s="36" t="n"/>
      <c r="C68" s="36" t="n"/>
      <c r="D68" s="36" t="n"/>
      <c r="E68" s="36" t="n"/>
      <c r="F68" s="36" t="n"/>
      <c r="G68" s="36" t="n"/>
      <c r="H68" s="36" t="n"/>
      <c r="I68" s="37" t="n"/>
      <c r="J68" s="34" t="str">
        <f>IF(OR(I68="",F68=""),"",IF(IFERROR(VLOOKUP(F68,FREQ_TABLE,2,FALSE),0)=0,"",I68+VLOOKUP(F68,FREQ_TABLE,2,FALSE)))</f>
        <v/>
      </c>
      <c r="K68" s="35" t="str">
        <f>IF(J68="","",J68-TODAY())</f>
        <v/>
      </c>
      <c r="L68" s="35" t="str">
        <f>IF(D68="","",IF(I68="","Missing",IF(J68="","Collected",IF(J68&lt;TODAY(),"Overdue",IF(J68-TODAY()&lt;=DUE_SOON_DAYS,"Due soon","Current")))))</f>
        <v/>
      </c>
      <c r="M68" s="35" t="str">
        <f>IF(OR(I68="",AUDIT_START="",AUDIT_END=""),"",IF(AND(I68&gt;=AUDIT_START,I68&lt;=AUDIT_END),"Yes","No"))</f>
        <v/>
      </c>
      <c r="N68" s="36" t="n"/>
      <c r="O68" s="36" t="n"/>
      <c r="P68" s="36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33" t="n"/>
      <c r="J69" s="34" t="str">
        <f>IF(OR(I69="",F69=""),"",IF(IFERROR(VLOOKUP(F69,FREQ_TABLE,2,FALSE),0)=0,"",I69+VLOOKUP(F69,FREQ_TABLE,2,FALSE)))</f>
        <v/>
      </c>
      <c r="K69" s="35" t="str">
        <f>IF(J69="","",J69-TODAY())</f>
        <v/>
      </c>
      <c r="L69" s="35" t="str">
        <f>IF(D69="","",IF(I69="","Missing",IF(J69="","Collected",IF(J69&lt;TODAY(),"Overdue",IF(J69-TODAY()&lt;=DUE_SOON_DAYS,"Due soon","Current")))))</f>
        <v/>
      </c>
      <c r="M69" s="35" t="str">
        <f>IF(OR(I69="",AUDIT_START="",AUDIT_END=""),"",IF(AND(I69&gt;=AUDIT_START,I69&lt;=AUDIT_END),"Yes","No"))</f>
        <v/>
      </c>
      <c r="N69" s="9" t="n"/>
      <c r="O69" s="9" t="n"/>
      <c r="P69" s="9" t="n"/>
    </row>
    <row r="70">
      <c r="A70" s="36" t="n"/>
      <c r="B70" s="36" t="n"/>
      <c r="C70" s="36" t="n"/>
      <c r="D70" s="36" t="n"/>
      <c r="E70" s="36" t="n"/>
      <c r="F70" s="36" t="n"/>
      <c r="G70" s="36" t="n"/>
      <c r="H70" s="36" t="n"/>
      <c r="I70" s="37" t="n"/>
      <c r="J70" s="34" t="str">
        <f>IF(OR(I70="",F70=""),"",IF(IFERROR(VLOOKUP(F70,FREQ_TABLE,2,FALSE),0)=0,"",I70+VLOOKUP(F70,FREQ_TABLE,2,FALSE)))</f>
        <v/>
      </c>
      <c r="K70" s="35" t="str">
        <f>IF(J70="","",J70-TODAY())</f>
        <v/>
      </c>
      <c r="L70" s="35" t="str">
        <f>IF(D70="","",IF(I70="","Missing",IF(J70="","Collected",IF(J70&lt;TODAY(),"Overdue",IF(J70-TODAY()&lt;=DUE_SOON_DAYS,"Due soon","Current")))))</f>
        <v/>
      </c>
      <c r="M70" s="35" t="str">
        <f>IF(OR(I70="",AUDIT_START="",AUDIT_END=""),"",IF(AND(I70&gt;=AUDIT_START,I70&lt;=AUDIT_END),"Yes","No"))</f>
        <v/>
      </c>
      <c r="N70" s="36" t="n"/>
      <c r="O70" s="36" t="n"/>
      <c r="P70" s="36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33" t="n"/>
      <c r="J71" s="34" t="str">
        <f>IF(OR(I71="",F71=""),"",IF(IFERROR(VLOOKUP(F71,FREQ_TABLE,2,FALSE),0)=0,"",I71+VLOOKUP(F71,FREQ_TABLE,2,FALSE)))</f>
        <v/>
      </c>
      <c r="K71" s="35" t="str">
        <f>IF(J71="","",J71-TODAY())</f>
        <v/>
      </c>
      <c r="L71" s="35" t="str">
        <f>IF(D71="","",IF(I71="","Missing",IF(J71="","Collected",IF(J71&lt;TODAY(),"Overdue",IF(J71-TODAY()&lt;=DUE_SOON_DAYS,"Due soon","Current")))))</f>
        <v/>
      </c>
      <c r="M71" s="35" t="str">
        <f>IF(OR(I71="",AUDIT_START="",AUDIT_END=""),"",IF(AND(I71&gt;=AUDIT_START,I71&lt;=AUDIT_END),"Yes","No"))</f>
        <v/>
      </c>
      <c r="N71" s="9" t="n"/>
      <c r="O71" s="9" t="n"/>
      <c r="P71" s="9" t="n"/>
    </row>
    <row r="72">
      <c r="A72" s="36" t="n"/>
      <c r="B72" s="36" t="n"/>
      <c r="C72" s="36" t="n"/>
      <c r="D72" s="36" t="n"/>
      <c r="E72" s="36" t="n"/>
      <c r="F72" s="36" t="n"/>
      <c r="G72" s="36" t="n"/>
      <c r="H72" s="36" t="n"/>
      <c r="I72" s="37" t="n"/>
      <c r="J72" s="34" t="str">
        <f>IF(OR(I72="",F72=""),"",IF(IFERROR(VLOOKUP(F72,FREQ_TABLE,2,FALSE),0)=0,"",I72+VLOOKUP(F72,FREQ_TABLE,2,FALSE)))</f>
        <v/>
      </c>
      <c r="K72" s="35" t="str">
        <f>IF(J72="","",J72-TODAY())</f>
        <v/>
      </c>
      <c r="L72" s="35" t="str">
        <f>IF(D72="","",IF(I72="","Missing",IF(J72="","Collected",IF(J72&lt;TODAY(),"Overdue",IF(J72-TODAY()&lt;=DUE_SOON_DAYS,"Due soon","Current")))))</f>
        <v/>
      </c>
      <c r="M72" s="35" t="str">
        <f>IF(OR(I72="",AUDIT_START="",AUDIT_END=""),"",IF(AND(I72&gt;=AUDIT_START,I72&lt;=AUDIT_END),"Yes","No"))</f>
        <v/>
      </c>
      <c r="N72" s="36" t="n"/>
      <c r="O72" s="36" t="n"/>
      <c r="P72" s="36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33" t="n"/>
      <c r="J73" s="34" t="str">
        <f>IF(OR(I73="",F73=""),"",IF(IFERROR(VLOOKUP(F73,FREQ_TABLE,2,FALSE),0)=0,"",I73+VLOOKUP(F73,FREQ_TABLE,2,FALSE)))</f>
        <v/>
      </c>
      <c r="K73" s="35" t="str">
        <f>IF(J73="","",J73-TODAY())</f>
        <v/>
      </c>
      <c r="L73" s="35" t="str">
        <f>IF(D73="","",IF(I73="","Missing",IF(J73="","Collected",IF(J73&lt;TODAY(),"Overdue",IF(J73-TODAY()&lt;=DUE_SOON_DAYS,"Due soon","Current")))))</f>
        <v/>
      </c>
      <c r="M73" s="35" t="str">
        <f>IF(OR(I73="",AUDIT_START="",AUDIT_END=""),"",IF(AND(I73&gt;=AUDIT_START,I73&lt;=AUDIT_END),"Yes","No"))</f>
        <v/>
      </c>
      <c r="N73" s="9" t="n"/>
      <c r="O73" s="9" t="n"/>
      <c r="P73" s="9" t="n"/>
    </row>
    <row r="74">
      <c r="A74" s="36" t="n"/>
      <c r="B74" s="36" t="n"/>
      <c r="C74" s="36" t="n"/>
      <c r="D74" s="36" t="n"/>
      <c r="E74" s="36" t="n"/>
      <c r="F74" s="36" t="n"/>
      <c r="G74" s="36" t="n"/>
      <c r="H74" s="36" t="n"/>
      <c r="I74" s="37" t="n"/>
      <c r="J74" s="34" t="str">
        <f>IF(OR(I74="",F74=""),"",IF(IFERROR(VLOOKUP(F74,FREQ_TABLE,2,FALSE),0)=0,"",I74+VLOOKUP(F74,FREQ_TABLE,2,FALSE)))</f>
        <v/>
      </c>
      <c r="K74" s="35" t="str">
        <f>IF(J74="","",J74-TODAY())</f>
        <v/>
      </c>
      <c r="L74" s="35" t="str">
        <f>IF(D74="","",IF(I74="","Missing",IF(J74="","Collected",IF(J74&lt;TODAY(),"Overdue",IF(J74-TODAY()&lt;=DUE_SOON_DAYS,"Due soon","Current")))))</f>
        <v/>
      </c>
      <c r="M74" s="35" t="str">
        <f>IF(OR(I74="",AUDIT_START="",AUDIT_END=""),"",IF(AND(I74&gt;=AUDIT_START,I74&lt;=AUDIT_END),"Yes","No"))</f>
        <v/>
      </c>
      <c r="N74" s="36" t="n"/>
      <c r="O74" s="36" t="n"/>
      <c r="P74" s="36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33" t="n"/>
      <c r="J75" s="34" t="str">
        <f>IF(OR(I75="",F75=""),"",IF(IFERROR(VLOOKUP(F75,FREQ_TABLE,2,FALSE),0)=0,"",I75+VLOOKUP(F75,FREQ_TABLE,2,FALSE)))</f>
        <v/>
      </c>
      <c r="K75" s="35" t="str">
        <f>IF(J75="","",J75-TODAY())</f>
        <v/>
      </c>
      <c r="L75" s="35" t="str">
        <f>IF(D75="","",IF(I75="","Missing",IF(J75="","Collected",IF(J75&lt;TODAY(),"Overdue",IF(J75-TODAY()&lt;=DUE_SOON_DAYS,"Due soon","Current")))))</f>
        <v/>
      </c>
      <c r="M75" s="35" t="str">
        <f>IF(OR(I75="",AUDIT_START="",AUDIT_END=""),"",IF(AND(I75&gt;=AUDIT_START,I75&lt;=AUDIT_END),"Yes","No"))</f>
        <v/>
      </c>
      <c r="N75" s="9" t="n"/>
      <c r="O75" s="9" t="n"/>
      <c r="P75" s="9" t="n"/>
    </row>
    <row r="76">
      <c r="A76" s="36" t="n"/>
      <c r="B76" s="36" t="n"/>
      <c r="C76" s="36" t="n"/>
      <c r="D76" s="36" t="n"/>
      <c r="E76" s="36" t="n"/>
      <c r="F76" s="36" t="n"/>
      <c r="G76" s="36" t="n"/>
      <c r="H76" s="36" t="n"/>
      <c r="I76" s="37" t="n"/>
      <c r="J76" s="34" t="str">
        <f>IF(OR(I76="",F76=""),"",IF(IFERROR(VLOOKUP(F76,FREQ_TABLE,2,FALSE),0)=0,"",I76+VLOOKUP(F76,FREQ_TABLE,2,FALSE)))</f>
        <v/>
      </c>
      <c r="K76" s="35" t="str">
        <f>IF(J76="","",J76-TODAY())</f>
        <v/>
      </c>
      <c r="L76" s="35" t="str">
        <f>IF(D76="","",IF(I76="","Missing",IF(J76="","Collected",IF(J76&lt;TODAY(),"Overdue",IF(J76-TODAY()&lt;=DUE_SOON_DAYS,"Due soon","Current")))))</f>
        <v/>
      </c>
      <c r="M76" s="35" t="str">
        <f>IF(OR(I76="",AUDIT_START="",AUDIT_END=""),"",IF(AND(I76&gt;=AUDIT_START,I76&lt;=AUDIT_END),"Yes","No"))</f>
        <v/>
      </c>
      <c r="N76" s="36" t="n"/>
      <c r="O76" s="36" t="n"/>
      <c r="P76" s="36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33" t="n"/>
      <c r="J77" s="34" t="str">
        <f>IF(OR(I77="",F77=""),"",IF(IFERROR(VLOOKUP(F77,FREQ_TABLE,2,FALSE),0)=0,"",I77+VLOOKUP(F77,FREQ_TABLE,2,FALSE)))</f>
        <v/>
      </c>
      <c r="K77" s="35" t="str">
        <f>IF(J77="","",J77-TODAY())</f>
        <v/>
      </c>
      <c r="L77" s="35" t="str">
        <f>IF(D77="","",IF(I77="","Missing",IF(J77="","Collected",IF(J77&lt;TODAY(),"Overdue",IF(J77-TODAY()&lt;=DUE_SOON_DAYS,"Due soon","Current")))))</f>
        <v/>
      </c>
      <c r="M77" s="35" t="str">
        <f>IF(OR(I77="",AUDIT_START="",AUDIT_END=""),"",IF(AND(I77&gt;=AUDIT_START,I77&lt;=AUDIT_END),"Yes","No"))</f>
        <v/>
      </c>
      <c r="N77" s="9" t="n"/>
      <c r="O77" s="9" t="n"/>
      <c r="P77" s="9" t="n"/>
    </row>
    <row r="78">
      <c r="A78" s="36" t="n"/>
      <c r="B78" s="36" t="n"/>
      <c r="C78" s="36" t="n"/>
      <c r="D78" s="36" t="n"/>
      <c r="E78" s="36" t="n"/>
      <c r="F78" s="36" t="n"/>
      <c r="G78" s="36" t="n"/>
      <c r="H78" s="36" t="n"/>
      <c r="I78" s="37" t="n"/>
      <c r="J78" s="34" t="str">
        <f>IF(OR(I78="",F78=""),"",IF(IFERROR(VLOOKUP(F78,FREQ_TABLE,2,FALSE),0)=0,"",I78+VLOOKUP(F78,FREQ_TABLE,2,FALSE)))</f>
        <v/>
      </c>
      <c r="K78" s="35" t="str">
        <f>IF(J78="","",J78-TODAY())</f>
        <v/>
      </c>
      <c r="L78" s="35" t="str">
        <f>IF(D78="","",IF(I78="","Missing",IF(J78="","Collected",IF(J78&lt;TODAY(),"Overdue",IF(J78-TODAY()&lt;=DUE_SOON_DAYS,"Due soon","Current")))))</f>
        <v/>
      </c>
      <c r="M78" s="35" t="str">
        <f>IF(OR(I78="",AUDIT_START="",AUDIT_END=""),"",IF(AND(I78&gt;=AUDIT_START,I78&lt;=AUDIT_END),"Yes","No"))</f>
        <v/>
      </c>
      <c r="N78" s="36" t="n"/>
      <c r="O78" s="36" t="n"/>
      <c r="P78" s="36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33" t="n"/>
      <c r="J79" s="34" t="str">
        <f>IF(OR(I79="",F79=""),"",IF(IFERROR(VLOOKUP(F79,FREQ_TABLE,2,FALSE),0)=0,"",I79+VLOOKUP(F79,FREQ_TABLE,2,FALSE)))</f>
        <v/>
      </c>
      <c r="K79" s="35" t="str">
        <f>IF(J79="","",J79-TODAY())</f>
        <v/>
      </c>
      <c r="L79" s="35" t="str">
        <f>IF(D79="","",IF(I79="","Missing",IF(J79="","Collected",IF(J79&lt;TODAY(),"Overdue",IF(J79-TODAY()&lt;=DUE_SOON_DAYS,"Due soon","Current")))))</f>
        <v/>
      </c>
      <c r="M79" s="35" t="str">
        <f>IF(OR(I79="",AUDIT_START="",AUDIT_END=""),"",IF(AND(I79&gt;=AUDIT_START,I79&lt;=AUDIT_END),"Yes","No"))</f>
        <v/>
      </c>
      <c r="N79" s="9" t="n"/>
      <c r="O79" s="9" t="n"/>
      <c r="P79" s="9" t="n"/>
    </row>
    <row r="80">
      <c r="A80" s="36" t="n"/>
      <c r="B80" s="36" t="n"/>
      <c r="C80" s="36" t="n"/>
      <c r="D80" s="36" t="n"/>
      <c r="E80" s="36" t="n"/>
      <c r="F80" s="36" t="n"/>
      <c r="G80" s="36" t="n"/>
      <c r="H80" s="36" t="n"/>
      <c r="I80" s="37" t="n"/>
      <c r="J80" s="34" t="str">
        <f>IF(OR(I80="",F80=""),"",IF(IFERROR(VLOOKUP(F80,FREQ_TABLE,2,FALSE),0)=0,"",I80+VLOOKUP(F80,FREQ_TABLE,2,FALSE)))</f>
        <v/>
      </c>
      <c r="K80" s="35" t="str">
        <f>IF(J80="","",J80-TODAY())</f>
        <v/>
      </c>
      <c r="L80" s="35" t="str">
        <f>IF(D80="","",IF(I80="","Missing",IF(J80="","Collected",IF(J80&lt;TODAY(),"Overdue",IF(J80-TODAY()&lt;=DUE_SOON_DAYS,"Due soon","Current")))))</f>
        <v/>
      </c>
      <c r="M80" s="35" t="str">
        <f>IF(OR(I80="",AUDIT_START="",AUDIT_END=""),"",IF(AND(I80&gt;=AUDIT_START,I80&lt;=AUDIT_END),"Yes","No"))</f>
        <v/>
      </c>
      <c r="N80" s="36" t="n"/>
      <c r="O80" s="36" t="n"/>
      <c r="P80" s="36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33" t="n"/>
      <c r="J81" s="34" t="str">
        <f>IF(OR(I81="",F81=""),"",IF(IFERROR(VLOOKUP(F81,FREQ_TABLE,2,FALSE),0)=0,"",I81+VLOOKUP(F81,FREQ_TABLE,2,FALSE)))</f>
        <v/>
      </c>
      <c r="K81" s="35" t="str">
        <f>IF(J81="","",J81-TODAY())</f>
        <v/>
      </c>
      <c r="L81" s="35" t="str">
        <f>IF(D81="","",IF(I81="","Missing",IF(J81="","Collected",IF(J81&lt;TODAY(),"Overdue",IF(J81-TODAY()&lt;=DUE_SOON_DAYS,"Due soon","Current")))))</f>
        <v/>
      </c>
      <c r="M81" s="35" t="str">
        <f>IF(OR(I81="",AUDIT_START="",AUDIT_END=""),"",IF(AND(I81&gt;=AUDIT_START,I81&lt;=AUDIT_END),"Yes","No"))</f>
        <v/>
      </c>
      <c r="N81" s="9" t="n"/>
      <c r="O81" s="9" t="n"/>
      <c r="P81" s="9" t="n"/>
    </row>
    <row r="82">
      <c r="A82" s="36" t="n"/>
      <c r="B82" s="36" t="n"/>
      <c r="C82" s="36" t="n"/>
      <c r="D82" s="36" t="n"/>
      <c r="E82" s="36" t="n"/>
      <c r="F82" s="36" t="n"/>
      <c r="G82" s="36" t="n"/>
      <c r="H82" s="36" t="n"/>
      <c r="I82" s="37" t="n"/>
      <c r="J82" s="34" t="str">
        <f>IF(OR(I82="",F82=""),"",IF(IFERROR(VLOOKUP(F82,FREQ_TABLE,2,FALSE),0)=0,"",I82+VLOOKUP(F82,FREQ_TABLE,2,FALSE)))</f>
        <v/>
      </c>
      <c r="K82" s="35" t="str">
        <f>IF(J82="","",J82-TODAY())</f>
        <v/>
      </c>
      <c r="L82" s="35" t="str">
        <f>IF(D82="","",IF(I82="","Missing",IF(J82="","Collected",IF(J82&lt;TODAY(),"Overdue",IF(J82-TODAY()&lt;=DUE_SOON_DAYS,"Due soon","Current")))))</f>
        <v/>
      </c>
      <c r="M82" s="35" t="str">
        <f>IF(OR(I82="",AUDIT_START="",AUDIT_END=""),"",IF(AND(I82&gt;=AUDIT_START,I82&lt;=AUDIT_END),"Yes","No"))</f>
        <v/>
      </c>
      <c r="N82" s="36" t="n"/>
      <c r="O82" s="36" t="n"/>
      <c r="P82" s="36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33" t="n"/>
      <c r="J83" s="34" t="str">
        <f>IF(OR(I83="",F83=""),"",IF(IFERROR(VLOOKUP(F83,FREQ_TABLE,2,FALSE),0)=0,"",I83+VLOOKUP(F83,FREQ_TABLE,2,FALSE)))</f>
        <v/>
      </c>
      <c r="K83" s="35" t="str">
        <f>IF(J83="","",J83-TODAY())</f>
        <v/>
      </c>
      <c r="L83" s="35" t="str">
        <f>IF(D83="","",IF(I83="","Missing",IF(J83="","Collected",IF(J83&lt;TODAY(),"Overdue",IF(J83-TODAY()&lt;=DUE_SOON_DAYS,"Due soon","Current")))))</f>
        <v/>
      </c>
      <c r="M83" s="35" t="str">
        <f>IF(OR(I83="",AUDIT_START="",AUDIT_END=""),"",IF(AND(I83&gt;=AUDIT_START,I83&lt;=AUDIT_END),"Yes","No"))</f>
        <v/>
      </c>
      <c r="N83" s="9" t="n"/>
      <c r="O83" s="9" t="n"/>
      <c r="P83" s="9" t="n"/>
    </row>
    <row r="84">
      <c r="A84" s="36" t="n"/>
      <c r="B84" s="36" t="n"/>
      <c r="C84" s="36" t="n"/>
      <c r="D84" s="36" t="n"/>
      <c r="E84" s="36" t="n"/>
      <c r="F84" s="36" t="n"/>
      <c r="G84" s="36" t="n"/>
      <c r="H84" s="36" t="n"/>
      <c r="I84" s="37" t="n"/>
      <c r="J84" s="34" t="str">
        <f>IF(OR(I84="",F84=""),"",IF(IFERROR(VLOOKUP(F84,FREQ_TABLE,2,FALSE),0)=0,"",I84+VLOOKUP(F84,FREQ_TABLE,2,FALSE)))</f>
        <v/>
      </c>
      <c r="K84" s="35" t="str">
        <f>IF(J84="","",J84-TODAY())</f>
        <v/>
      </c>
      <c r="L84" s="35" t="str">
        <f>IF(D84="","",IF(I84="","Missing",IF(J84="","Collected",IF(J84&lt;TODAY(),"Overdue",IF(J84-TODAY()&lt;=DUE_SOON_DAYS,"Due soon","Current")))))</f>
        <v/>
      </c>
      <c r="M84" s="35" t="str">
        <f>IF(OR(I84="",AUDIT_START="",AUDIT_END=""),"",IF(AND(I84&gt;=AUDIT_START,I84&lt;=AUDIT_END),"Yes","No"))</f>
        <v/>
      </c>
      <c r="N84" s="36" t="n"/>
      <c r="O84" s="36" t="n"/>
      <c r="P84" s="36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33" t="n"/>
      <c r="J85" s="34" t="str">
        <f>IF(OR(I85="",F85=""),"",IF(IFERROR(VLOOKUP(F85,FREQ_TABLE,2,FALSE),0)=0,"",I85+VLOOKUP(F85,FREQ_TABLE,2,FALSE)))</f>
        <v/>
      </c>
      <c r="K85" s="35" t="str">
        <f>IF(J85="","",J85-TODAY())</f>
        <v/>
      </c>
      <c r="L85" s="35" t="str">
        <f>IF(D85="","",IF(I85="","Missing",IF(J85="","Collected",IF(J85&lt;TODAY(),"Overdue",IF(J85-TODAY()&lt;=DUE_SOON_DAYS,"Due soon","Current")))))</f>
        <v/>
      </c>
      <c r="M85" s="35" t="str">
        <f>IF(OR(I85="",AUDIT_START="",AUDIT_END=""),"",IF(AND(I85&gt;=AUDIT_START,I85&lt;=AUDIT_END),"Yes","No"))</f>
        <v/>
      </c>
      <c r="N85" s="9" t="n"/>
      <c r="O85" s="9" t="n"/>
      <c r="P85" s="9" t="n"/>
    </row>
    <row r="86">
      <c r="A86" s="36" t="n"/>
      <c r="B86" s="36" t="n"/>
      <c r="C86" s="36" t="n"/>
      <c r="D86" s="36" t="n"/>
      <c r="E86" s="36" t="n"/>
      <c r="F86" s="36" t="n"/>
      <c r="G86" s="36" t="n"/>
      <c r="H86" s="36" t="n"/>
      <c r="I86" s="37" t="n"/>
      <c r="J86" s="34" t="str">
        <f>IF(OR(I86="",F86=""),"",IF(IFERROR(VLOOKUP(F86,FREQ_TABLE,2,FALSE),0)=0,"",I86+VLOOKUP(F86,FREQ_TABLE,2,FALSE)))</f>
        <v/>
      </c>
      <c r="K86" s="35" t="str">
        <f>IF(J86="","",J86-TODAY())</f>
        <v/>
      </c>
      <c r="L86" s="35" t="str">
        <f>IF(D86="","",IF(I86="","Missing",IF(J86="","Collected",IF(J86&lt;TODAY(),"Overdue",IF(J86-TODAY()&lt;=DUE_SOON_DAYS,"Due soon","Current")))))</f>
        <v/>
      </c>
      <c r="M86" s="35" t="str">
        <f>IF(OR(I86="",AUDIT_START="",AUDIT_END=""),"",IF(AND(I86&gt;=AUDIT_START,I86&lt;=AUDIT_END),"Yes","No"))</f>
        <v/>
      </c>
      <c r="N86" s="36" t="n"/>
      <c r="O86" s="36" t="n"/>
      <c r="P86" s="36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33" t="n"/>
      <c r="J87" s="34" t="str">
        <f>IF(OR(I87="",F87=""),"",IF(IFERROR(VLOOKUP(F87,FREQ_TABLE,2,FALSE),0)=0,"",I87+VLOOKUP(F87,FREQ_TABLE,2,FALSE)))</f>
        <v/>
      </c>
      <c r="K87" s="35" t="str">
        <f>IF(J87="","",J87-TODAY())</f>
        <v/>
      </c>
      <c r="L87" s="35" t="str">
        <f>IF(D87="","",IF(I87="","Missing",IF(J87="","Collected",IF(J87&lt;TODAY(),"Overdue",IF(J87-TODAY()&lt;=DUE_SOON_DAYS,"Due soon","Current")))))</f>
        <v/>
      </c>
      <c r="M87" s="35" t="str">
        <f>IF(OR(I87="",AUDIT_START="",AUDIT_END=""),"",IF(AND(I87&gt;=AUDIT_START,I87&lt;=AUDIT_END),"Yes","No"))</f>
        <v/>
      </c>
      <c r="N87" s="9" t="n"/>
      <c r="O87" s="9" t="n"/>
      <c r="P87" s="9" t="n"/>
    </row>
    <row r="88">
      <c r="A88" s="36" t="n"/>
      <c r="B88" s="36" t="n"/>
      <c r="C88" s="36" t="n"/>
      <c r="D88" s="36" t="n"/>
      <c r="E88" s="36" t="n"/>
      <c r="F88" s="36" t="n"/>
      <c r="G88" s="36" t="n"/>
      <c r="H88" s="36" t="n"/>
      <c r="I88" s="37" t="n"/>
      <c r="J88" s="34" t="str">
        <f>IF(OR(I88="",F88=""),"",IF(IFERROR(VLOOKUP(F88,FREQ_TABLE,2,FALSE),0)=0,"",I88+VLOOKUP(F88,FREQ_TABLE,2,FALSE)))</f>
        <v/>
      </c>
      <c r="K88" s="35" t="str">
        <f>IF(J88="","",J88-TODAY())</f>
        <v/>
      </c>
      <c r="L88" s="35" t="str">
        <f>IF(D88="","",IF(I88="","Missing",IF(J88="","Collected",IF(J88&lt;TODAY(),"Overdue",IF(J88-TODAY()&lt;=DUE_SOON_DAYS,"Due soon","Current")))))</f>
        <v/>
      </c>
      <c r="M88" s="35" t="str">
        <f>IF(OR(I88="",AUDIT_START="",AUDIT_END=""),"",IF(AND(I88&gt;=AUDIT_START,I88&lt;=AUDIT_END),"Yes","No"))</f>
        <v/>
      </c>
      <c r="N88" s="36" t="n"/>
      <c r="O88" s="36" t="n"/>
      <c r="P88" s="36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33" t="n"/>
      <c r="J89" s="34" t="str">
        <f>IF(OR(I89="",F89=""),"",IF(IFERROR(VLOOKUP(F89,FREQ_TABLE,2,FALSE),0)=0,"",I89+VLOOKUP(F89,FREQ_TABLE,2,FALSE)))</f>
        <v/>
      </c>
      <c r="K89" s="35" t="str">
        <f>IF(J89="","",J89-TODAY())</f>
        <v/>
      </c>
      <c r="L89" s="35" t="str">
        <f>IF(D89="","",IF(I89="","Missing",IF(J89="","Collected",IF(J89&lt;TODAY(),"Overdue",IF(J89-TODAY()&lt;=DUE_SOON_DAYS,"Due soon","Current")))))</f>
        <v/>
      </c>
      <c r="M89" s="35" t="str">
        <f>IF(OR(I89="",AUDIT_START="",AUDIT_END=""),"",IF(AND(I89&gt;=AUDIT_START,I89&lt;=AUDIT_END),"Yes","No"))</f>
        <v/>
      </c>
      <c r="N89" s="9" t="n"/>
      <c r="O89" s="9" t="n"/>
      <c r="P89" s="9" t="n"/>
    </row>
    <row r="90">
      <c r="A90" s="36" t="n"/>
      <c r="B90" s="36" t="n"/>
      <c r="C90" s="36" t="n"/>
      <c r="D90" s="36" t="n"/>
      <c r="E90" s="36" t="n"/>
      <c r="F90" s="36" t="n"/>
      <c r="G90" s="36" t="n"/>
      <c r="H90" s="36" t="n"/>
      <c r="I90" s="37" t="n"/>
      <c r="J90" s="34" t="str">
        <f>IF(OR(I90="",F90=""),"",IF(IFERROR(VLOOKUP(F90,FREQ_TABLE,2,FALSE),0)=0,"",I90+VLOOKUP(F90,FREQ_TABLE,2,FALSE)))</f>
        <v/>
      </c>
      <c r="K90" s="35" t="str">
        <f>IF(J90="","",J90-TODAY())</f>
        <v/>
      </c>
      <c r="L90" s="35" t="str">
        <f>IF(D90="","",IF(I90="","Missing",IF(J90="","Collected",IF(J90&lt;TODAY(),"Overdue",IF(J90-TODAY()&lt;=DUE_SOON_DAYS,"Due soon","Current")))))</f>
        <v/>
      </c>
      <c r="M90" s="35" t="str">
        <f>IF(OR(I90="",AUDIT_START="",AUDIT_END=""),"",IF(AND(I90&gt;=AUDIT_START,I90&lt;=AUDIT_END),"Yes","No"))</f>
        <v/>
      </c>
      <c r="N90" s="36" t="n"/>
      <c r="O90" s="36" t="n"/>
      <c r="P90" s="36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33" t="n"/>
      <c r="J91" s="34" t="str">
        <f>IF(OR(I91="",F91=""),"",IF(IFERROR(VLOOKUP(F91,FREQ_TABLE,2,FALSE),0)=0,"",I91+VLOOKUP(F91,FREQ_TABLE,2,FALSE)))</f>
        <v/>
      </c>
      <c r="K91" s="35" t="str">
        <f>IF(J91="","",J91-TODAY())</f>
        <v/>
      </c>
      <c r="L91" s="35" t="str">
        <f>IF(D91="","",IF(I91="","Missing",IF(J91="","Collected",IF(J91&lt;TODAY(),"Overdue",IF(J91-TODAY()&lt;=DUE_SOON_DAYS,"Due soon","Current")))))</f>
        <v/>
      </c>
      <c r="M91" s="35" t="str">
        <f>IF(OR(I91="",AUDIT_START="",AUDIT_END=""),"",IF(AND(I91&gt;=AUDIT_START,I91&lt;=AUDIT_END),"Yes","No"))</f>
        <v/>
      </c>
      <c r="N91" s="9" t="n"/>
      <c r="O91" s="9" t="n"/>
      <c r="P91" s="9" t="n"/>
    </row>
    <row r="92">
      <c r="A92" s="36" t="n"/>
      <c r="B92" s="36" t="n"/>
      <c r="C92" s="36" t="n"/>
      <c r="D92" s="36" t="n"/>
      <c r="E92" s="36" t="n"/>
      <c r="F92" s="36" t="n"/>
      <c r="G92" s="36" t="n"/>
      <c r="H92" s="36" t="n"/>
      <c r="I92" s="37" t="n"/>
      <c r="J92" s="34" t="str">
        <f>IF(OR(I92="",F92=""),"",IF(IFERROR(VLOOKUP(F92,FREQ_TABLE,2,FALSE),0)=0,"",I92+VLOOKUP(F92,FREQ_TABLE,2,FALSE)))</f>
        <v/>
      </c>
      <c r="K92" s="35" t="str">
        <f>IF(J92="","",J92-TODAY())</f>
        <v/>
      </c>
      <c r="L92" s="35" t="str">
        <f>IF(D92="","",IF(I92="","Missing",IF(J92="","Collected",IF(J92&lt;TODAY(),"Overdue",IF(J92-TODAY()&lt;=DUE_SOON_DAYS,"Due soon","Current")))))</f>
        <v/>
      </c>
      <c r="M92" s="35" t="str">
        <f>IF(OR(I92="",AUDIT_START="",AUDIT_END=""),"",IF(AND(I92&gt;=AUDIT_START,I92&lt;=AUDIT_END),"Yes","No"))</f>
        <v/>
      </c>
      <c r="N92" s="36" t="n"/>
      <c r="O92" s="36" t="n"/>
      <c r="P92" s="36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33" t="n"/>
      <c r="J93" s="34" t="str">
        <f>IF(OR(I93="",F93=""),"",IF(IFERROR(VLOOKUP(F93,FREQ_TABLE,2,FALSE),0)=0,"",I93+VLOOKUP(F93,FREQ_TABLE,2,FALSE)))</f>
        <v/>
      </c>
      <c r="K93" s="35" t="str">
        <f>IF(J93="","",J93-TODAY())</f>
        <v/>
      </c>
      <c r="L93" s="35" t="str">
        <f>IF(D93="","",IF(I93="","Missing",IF(J93="","Collected",IF(J93&lt;TODAY(),"Overdue",IF(J93-TODAY()&lt;=DUE_SOON_DAYS,"Due soon","Current")))))</f>
        <v/>
      </c>
      <c r="M93" s="35" t="str">
        <f>IF(OR(I93="",AUDIT_START="",AUDIT_END=""),"",IF(AND(I93&gt;=AUDIT_START,I93&lt;=AUDIT_END),"Yes","No"))</f>
        <v/>
      </c>
      <c r="N93" s="9" t="n"/>
      <c r="O93" s="9" t="n"/>
      <c r="P93" s="9" t="n"/>
    </row>
    <row r="94">
      <c r="A94" s="36" t="n"/>
      <c r="B94" s="36" t="n"/>
      <c r="C94" s="36" t="n"/>
      <c r="D94" s="36" t="n"/>
      <c r="E94" s="36" t="n"/>
      <c r="F94" s="36" t="n"/>
      <c r="G94" s="36" t="n"/>
      <c r="H94" s="36" t="n"/>
      <c r="I94" s="37" t="n"/>
      <c r="J94" s="34" t="str">
        <f>IF(OR(I94="",F94=""),"",IF(IFERROR(VLOOKUP(F94,FREQ_TABLE,2,FALSE),0)=0,"",I94+VLOOKUP(F94,FREQ_TABLE,2,FALSE)))</f>
        <v/>
      </c>
      <c r="K94" s="35" t="str">
        <f>IF(J94="","",J94-TODAY())</f>
        <v/>
      </c>
      <c r="L94" s="35" t="str">
        <f>IF(D94="","",IF(I94="","Missing",IF(J94="","Collected",IF(J94&lt;TODAY(),"Overdue",IF(J94-TODAY()&lt;=DUE_SOON_DAYS,"Due soon","Current")))))</f>
        <v/>
      </c>
      <c r="M94" s="35" t="str">
        <f>IF(OR(I94="",AUDIT_START="",AUDIT_END=""),"",IF(AND(I94&gt;=AUDIT_START,I94&lt;=AUDIT_END),"Yes","No"))</f>
        <v/>
      </c>
      <c r="N94" s="36" t="n"/>
      <c r="O94" s="36" t="n"/>
      <c r="P94" s="36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33" t="n"/>
      <c r="J95" s="34" t="str">
        <f>IF(OR(I95="",F95=""),"",IF(IFERROR(VLOOKUP(F95,FREQ_TABLE,2,FALSE),0)=0,"",I95+VLOOKUP(F95,FREQ_TABLE,2,FALSE)))</f>
        <v/>
      </c>
      <c r="K95" s="35" t="str">
        <f>IF(J95="","",J95-TODAY())</f>
        <v/>
      </c>
      <c r="L95" s="35" t="str">
        <f>IF(D95="","",IF(I95="","Missing",IF(J95="","Collected",IF(J95&lt;TODAY(),"Overdue",IF(J95-TODAY()&lt;=DUE_SOON_DAYS,"Due soon","Current")))))</f>
        <v/>
      </c>
      <c r="M95" s="35" t="str">
        <f>IF(OR(I95="",AUDIT_START="",AUDIT_END=""),"",IF(AND(I95&gt;=AUDIT_START,I95&lt;=AUDIT_END),"Yes","No"))</f>
        <v/>
      </c>
      <c r="N95" s="9" t="n"/>
      <c r="O95" s="9" t="n"/>
      <c r="P95" s="9" t="n"/>
    </row>
    <row r="96">
      <c r="A96" s="36" t="n"/>
      <c r="B96" s="36" t="n"/>
      <c r="C96" s="36" t="n"/>
      <c r="D96" s="36" t="n"/>
      <c r="E96" s="36" t="n"/>
      <c r="F96" s="36" t="n"/>
      <c r="G96" s="36" t="n"/>
      <c r="H96" s="36" t="n"/>
      <c r="I96" s="37" t="n"/>
      <c r="J96" s="34" t="str">
        <f>IF(OR(I96="",F96=""),"",IF(IFERROR(VLOOKUP(F96,FREQ_TABLE,2,FALSE),0)=0,"",I96+VLOOKUP(F96,FREQ_TABLE,2,FALSE)))</f>
        <v/>
      </c>
      <c r="K96" s="35" t="str">
        <f>IF(J96="","",J96-TODAY())</f>
        <v/>
      </c>
      <c r="L96" s="35" t="str">
        <f>IF(D96="","",IF(I96="","Missing",IF(J96="","Collected",IF(J96&lt;TODAY(),"Overdue",IF(J96-TODAY()&lt;=DUE_SOON_DAYS,"Due soon","Current")))))</f>
        <v/>
      </c>
      <c r="M96" s="35" t="str">
        <f>IF(OR(I96="",AUDIT_START="",AUDIT_END=""),"",IF(AND(I96&gt;=AUDIT_START,I96&lt;=AUDIT_END),"Yes","No"))</f>
        <v/>
      </c>
      <c r="N96" s="36" t="n"/>
      <c r="O96" s="36" t="n"/>
      <c r="P96" s="36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33" t="n"/>
      <c r="J97" s="34" t="str">
        <f>IF(OR(I97="",F97=""),"",IF(IFERROR(VLOOKUP(F97,FREQ_TABLE,2,FALSE),0)=0,"",I97+VLOOKUP(F97,FREQ_TABLE,2,FALSE)))</f>
        <v/>
      </c>
      <c r="K97" s="35" t="str">
        <f>IF(J97="","",J97-TODAY())</f>
        <v/>
      </c>
      <c r="L97" s="35" t="str">
        <f>IF(D97="","",IF(I97="","Missing",IF(J97="","Collected",IF(J97&lt;TODAY(),"Overdue",IF(J97-TODAY()&lt;=DUE_SOON_DAYS,"Due soon","Current")))))</f>
        <v/>
      </c>
      <c r="M97" s="35" t="str">
        <f>IF(OR(I97="",AUDIT_START="",AUDIT_END=""),"",IF(AND(I97&gt;=AUDIT_START,I97&lt;=AUDIT_END),"Yes","No"))</f>
        <v/>
      </c>
      <c r="N97" s="9" t="n"/>
      <c r="O97" s="9" t="n"/>
      <c r="P97" s="9" t="n"/>
    </row>
    <row r="98">
      <c r="A98" s="36" t="n"/>
      <c r="B98" s="36" t="n"/>
      <c r="C98" s="36" t="n"/>
      <c r="D98" s="36" t="n"/>
      <c r="E98" s="36" t="n"/>
      <c r="F98" s="36" t="n"/>
      <c r="G98" s="36" t="n"/>
      <c r="H98" s="36" t="n"/>
      <c r="I98" s="37" t="n"/>
      <c r="J98" s="34" t="str">
        <f>IF(OR(I98="",F98=""),"",IF(IFERROR(VLOOKUP(F98,FREQ_TABLE,2,FALSE),0)=0,"",I98+VLOOKUP(F98,FREQ_TABLE,2,FALSE)))</f>
        <v/>
      </c>
      <c r="K98" s="35" t="str">
        <f>IF(J98="","",J98-TODAY())</f>
        <v/>
      </c>
      <c r="L98" s="35" t="str">
        <f>IF(D98="","",IF(I98="","Missing",IF(J98="","Collected",IF(J98&lt;TODAY(),"Overdue",IF(J98-TODAY()&lt;=DUE_SOON_DAYS,"Due soon","Current")))))</f>
        <v/>
      </c>
      <c r="M98" s="35" t="str">
        <f>IF(OR(I98="",AUDIT_START="",AUDIT_END=""),"",IF(AND(I98&gt;=AUDIT_START,I98&lt;=AUDIT_END),"Yes","No"))</f>
        <v/>
      </c>
      <c r="N98" s="36" t="n"/>
      <c r="O98" s="36" t="n"/>
      <c r="P98" s="36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33" t="n"/>
      <c r="J99" s="34" t="str">
        <f>IF(OR(I99="",F99=""),"",IF(IFERROR(VLOOKUP(F99,FREQ_TABLE,2,FALSE),0)=0,"",I99+VLOOKUP(F99,FREQ_TABLE,2,FALSE)))</f>
        <v/>
      </c>
      <c r="K99" s="35" t="str">
        <f>IF(J99="","",J99-TODAY())</f>
        <v/>
      </c>
      <c r="L99" s="35" t="str">
        <f>IF(D99="","",IF(I99="","Missing",IF(J99="","Collected",IF(J99&lt;TODAY(),"Overdue",IF(J99-TODAY()&lt;=DUE_SOON_DAYS,"Due soon","Current")))))</f>
        <v/>
      </c>
      <c r="M99" s="35" t="str">
        <f>IF(OR(I99="",AUDIT_START="",AUDIT_END=""),"",IF(AND(I99&gt;=AUDIT_START,I99&lt;=AUDIT_END),"Yes","No"))</f>
        <v/>
      </c>
      <c r="N99" s="9" t="n"/>
      <c r="O99" s="9" t="n"/>
      <c r="P99" s="9" t="n"/>
    </row>
    <row r="100">
      <c r="A100" s="36" t="n"/>
      <c r="B100" s="36" t="n"/>
      <c r="C100" s="36" t="n"/>
      <c r="D100" s="36" t="n"/>
      <c r="E100" s="36" t="n"/>
      <c r="F100" s="36" t="n"/>
      <c r="G100" s="36" t="n"/>
      <c r="H100" s="36" t="n"/>
      <c r="I100" s="37" t="n"/>
      <c r="J100" s="34" t="str">
        <f>IF(OR(I100="",F100=""),"",IF(IFERROR(VLOOKUP(F100,FREQ_TABLE,2,FALSE),0)=0,"",I100+VLOOKUP(F100,FREQ_TABLE,2,FALSE)))</f>
        <v/>
      </c>
      <c r="K100" s="35" t="str">
        <f>IF(J100="","",J100-TODAY())</f>
        <v/>
      </c>
      <c r="L100" s="35" t="str">
        <f>IF(D100="","",IF(I100="","Missing",IF(J100="","Collected",IF(J100&lt;TODAY(),"Overdue",IF(J100-TODAY()&lt;=DUE_SOON_DAYS,"Due soon","Current")))))</f>
        <v/>
      </c>
      <c r="M100" s="35" t="str">
        <f>IF(OR(I100="",AUDIT_START="",AUDIT_END=""),"",IF(AND(I100&gt;=AUDIT_START,I100&lt;=AUDIT_END),"Yes","No"))</f>
        <v/>
      </c>
      <c r="N100" s="36" t="n"/>
      <c r="O100" s="36" t="n"/>
      <c r="P100" s="36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33" t="n"/>
      <c r="J101" s="34" t="str">
        <f>IF(OR(I101="",F101=""),"",IF(IFERROR(VLOOKUP(F101,FREQ_TABLE,2,FALSE),0)=0,"",I101+VLOOKUP(F101,FREQ_TABLE,2,FALSE)))</f>
        <v/>
      </c>
      <c r="K101" s="35" t="str">
        <f>IF(J101="","",J101-TODAY())</f>
        <v/>
      </c>
      <c r="L101" s="35" t="str">
        <f>IF(D101="","",IF(I101="","Missing",IF(J101="","Collected",IF(J101&lt;TODAY(),"Overdue",IF(J101-TODAY()&lt;=DUE_SOON_DAYS,"Due soon","Current")))))</f>
        <v/>
      </c>
      <c r="M101" s="35" t="str">
        <f>IF(OR(I101="",AUDIT_START="",AUDIT_END=""),"",IF(AND(I101&gt;=AUDIT_START,I101&lt;=AUDIT_END),"Yes","No"))</f>
        <v/>
      </c>
      <c r="N101" s="9" t="n"/>
      <c r="O101" s="9" t="n"/>
      <c r="P101" s="9" t="n"/>
    </row>
    <row r="102">
      <c r="A102" s="36" t="n"/>
      <c r="B102" s="36" t="n"/>
      <c r="C102" s="36" t="n"/>
      <c r="D102" s="36" t="n"/>
      <c r="E102" s="36" t="n"/>
      <c r="F102" s="36" t="n"/>
      <c r="G102" s="36" t="n"/>
      <c r="H102" s="36" t="n"/>
      <c r="I102" s="37" t="n"/>
      <c r="J102" s="34" t="str">
        <f>IF(OR(I102="",F102=""),"",IF(IFERROR(VLOOKUP(F102,FREQ_TABLE,2,FALSE),0)=0,"",I102+VLOOKUP(F102,FREQ_TABLE,2,FALSE)))</f>
        <v/>
      </c>
      <c r="K102" s="35" t="str">
        <f>IF(J102="","",J102-TODAY())</f>
        <v/>
      </c>
      <c r="L102" s="35" t="str">
        <f>IF(D102="","",IF(I102="","Missing",IF(J102="","Collected",IF(J102&lt;TODAY(),"Overdue",IF(J102-TODAY()&lt;=DUE_SOON_DAYS,"Due soon","Current")))))</f>
        <v/>
      </c>
      <c r="M102" s="35" t="str">
        <f>IF(OR(I102="",AUDIT_START="",AUDIT_END=""),"",IF(AND(I102&gt;=AUDIT_START,I102&lt;=AUDIT_END),"Yes","No"))</f>
        <v/>
      </c>
      <c r="N102" s="36" t="n"/>
      <c r="O102" s="36" t="n"/>
      <c r="P102" s="36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33" t="n"/>
      <c r="J103" s="34" t="str">
        <f>IF(OR(I103="",F103=""),"",IF(IFERROR(VLOOKUP(F103,FREQ_TABLE,2,FALSE),0)=0,"",I103+VLOOKUP(F103,FREQ_TABLE,2,FALSE)))</f>
        <v/>
      </c>
      <c r="K103" s="35" t="str">
        <f>IF(J103="","",J103-TODAY())</f>
        <v/>
      </c>
      <c r="L103" s="35" t="str">
        <f>IF(D103="","",IF(I103="","Missing",IF(J103="","Collected",IF(J103&lt;TODAY(),"Overdue",IF(J103-TODAY()&lt;=DUE_SOON_DAYS,"Due soon","Current")))))</f>
        <v/>
      </c>
      <c r="M103" s="35" t="str">
        <f>IF(OR(I103="",AUDIT_START="",AUDIT_END=""),"",IF(AND(I103&gt;=AUDIT_START,I103&lt;=AUDIT_END),"Yes","No"))</f>
        <v/>
      </c>
      <c r="N103" s="9" t="n"/>
      <c r="O103" s="9" t="n"/>
      <c r="P103" s="9" t="n"/>
    </row>
    <row r="104">
      <c r="A104" s="36" t="n"/>
      <c r="B104" s="36" t="n"/>
      <c r="C104" s="36" t="n"/>
      <c r="D104" s="36" t="n"/>
      <c r="E104" s="36" t="n"/>
      <c r="F104" s="36" t="n"/>
      <c r="G104" s="36" t="n"/>
      <c r="H104" s="36" t="n"/>
      <c r="I104" s="37" t="n"/>
      <c r="J104" s="34" t="str">
        <f>IF(OR(I104="",F104=""),"",IF(IFERROR(VLOOKUP(F104,FREQ_TABLE,2,FALSE),0)=0,"",I104+VLOOKUP(F104,FREQ_TABLE,2,FALSE)))</f>
        <v/>
      </c>
      <c r="K104" s="35" t="str">
        <f>IF(J104="","",J104-TODAY())</f>
        <v/>
      </c>
      <c r="L104" s="35" t="str">
        <f>IF(D104="","",IF(I104="","Missing",IF(J104="","Collected",IF(J104&lt;TODAY(),"Overdue",IF(J104-TODAY()&lt;=DUE_SOON_DAYS,"Due soon","Current")))))</f>
        <v/>
      </c>
      <c r="M104" s="35" t="str">
        <f>IF(OR(I104="",AUDIT_START="",AUDIT_END=""),"",IF(AND(I104&gt;=AUDIT_START,I104&lt;=AUDIT_END),"Yes","No"))</f>
        <v/>
      </c>
      <c r="N104" s="36" t="n"/>
      <c r="O104" s="36" t="n"/>
      <c r="P104" s="36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33" t="n"/>
      <c r="J105" s="34" t="str">
        <f>IF(OR(I105="",F105=""),"",IF(IFERROR(VLOOKUP(F105,FREQ_TABLE,2,FALSE),0)=0,"",I105+VLOOKUP(F105,FREQ_TABLE,2,FALSE)))</f>
        <v/>
      </c>
      <c r="K105" s="35" t="str">
        <f>IF(J105="","",J105-TODAY())</f>
        <v/>
      </c>
      <c r="L105" s="35" t="str">
        <f>IF(D105="","",IF(I105="","Missing",IF(J105="","Collected",IF(J105&lt;TODAY(),"Overdue",IF(J105-TODAY()&lt;=DUE_SOON_DAYS,"Due soon","Current")))))</f>
        <v/>
      </c>
      <c r="M105" s="35" t="str">
        <f>IF(OR(I105="",AUDIT_START="",AUDIT_END=""),"",IF(AND(I105&gt;=AUDIT_START,I105&lt;=AUDIT_END),"Yes","No"))</f>
        <v/>
      </c>
      <c r="N105" s="9" t="n"/>
      <c r="O105" s="9" t="n"/>
      <c r="P105" s="9" t="n"/>
    </row>
    <row r="106">
      <c r="A106" s="36" t="n"/>
      <c r="B106" s="36" t="n"/>
      <c r="C106" s="36" t="n"/>
      <c r="D106" s="36" t="n"/>
      <c r="E106" s="36" t="n"/>
      <c r="F106" s="36" t="n"/>
      <c r="G106" s="36" t="n"/>
      <c r="H106" s="36" t="n"/>
      <c r="I106" s="37" t="n"/>
      <c r="J106" s="34" t="str">
        <f>IF(OR(I106="",F106=""),"",IF(IFERROR(VLOOKUP(F106,FREQ_TABLE,2,FALSE),0)=0,"",I106+VLOOKUP(F106,FREQ_TABLE,2,FALSE)))</f>
        <v/>
      </c>
      <c r="K106" s="35" t="str">
        <f>IF(J106="","",J106-TODAY())</f>
        <v/>
      </c>
      <c r="L106" s="35" t="str">
        <f>IF(D106="","",IF(I106="","Missing",IF(J106="","Collected",IF(J106&lt;TODAY(),"Overdue",IF(J106-TODAY()&lt;=DUE_SOON_DAYS,"Due soon","Current")))))</f>
        <v/>
      </c>
      <c r="M106" s="35" t="str">
        <f>IF(OR(I106="",AUDIT_START="",AUDIT_END=""),"",IF(AND(I106&gt;=AUDIT_START,I106&lt;=AUDIT_END),"Yes","No"))</f>
        <v/>
      </c>
      <c r="N106" s="36" t="n"/>
      <c r="O106" s="36" t="n"/>
      <c r="P106" s="36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33" t="n"/>
      <c r="J107" s="34" t="str">
        <f>IF(OR(I107="",F107=""),"",IF(IFERROR(VLOOKUP(F107,FREQ_TABLE,2,FALSE),0)=0,"",I107+VLOOKUP(F107,FREQ_TABLE,2,FALSE)))</f>
        <v/>
      </c>
      <c r="K107" s="35" t="str">
        <f>IF(J107="","",J107-TODAY())</f>
        <v/>
      </c>
      <c r="L107" s="35" t="str">
        <f>IF(D107="","",IF(I107="","Missing",IF(J107="","Collected",IF(J107&lt;TODAY(),"Overdue",IF(J107-TODAY()&lt;=DUE_SOON_DAYS,"Due soon","Current")))))</f>
        <v/>
      </c>
      <c r="M107" s="35" t="str">
        <f>IF(OR(I107="",AUDIT_START="",AUDIT_END=""),"",IF(AND(I107&gt;=AUDIT_START,I107&lt;=AUDIT_END),"Yes","No"))</f>
        <v/>
      </c>
      <c r="N107" s="9" t="n"/>
      <c r="O107" s="9" t="n"/>
      <c r="P107" s="9" t="n"/>
    </row>
    <row r="108">
      <c r="A108" s="36" t="n"/>
      <c r="B108" s="36" t="n"/>
      <c r="C108" s="36" t="n"/>
      <c r="D108" s="36" t="n"/>
      <c r="E108" s="36" t="n"/>
      <c r="F108" s="36" t="n"/>
      <c r="G108" s="36" t="n"/>
      <c r="H108" s="36" t="n"/>
      <c r="I108" s="37" t="n"/>
      <c r="J108" s="34" t="str">
        <f>IF(OR(I108="",F108=""),"",IF(IFERROR(VLOOKUP(F108,FREQ_TABLE,2,FALSE),0)=0,"",I108+VLOOKUP(F108,FREQ_TABLE,2,FALSE)))</f>
        <v/>
      </c>
      <c r="K108" s="35" t="str">
        <f>IF(J108="","",J108-TODAY())</f>
        <v/>
      </c>
      <c r="L108" s="35" t="str">
        <f>IF(D108="","",IF(I108="","Missing",IF(J108="","Collected",IF(J108&lt;TODAY(),"Overdue",IF(J108-TODAY()&lt;=DUE_SOON_DAYS,"Due soon","Current")))))</f>
        <v/>
      </c>
      <c r="M108" s="35" t="str">
        <f>IF(OR(I108="",AUDIT_START="",AUDIT_END=""),"",IF(AND(I108&gt;=AUDIT_START,I108&lt;=AUDIT_END),"Yes","No"))</f>
        <v/>
      </c>
      <c r="N108" s="36" t="n"/>
      <c r="O108" s="36" t="n"/>
      <c r="P108" s="36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33" t="n"/>
      <c r="J109" s="34" t="str">
        <f>IF(OR(I109="",F109=""),"",IF(IFERROR(VLOOKUP(F109,FREQ_TABLE,2,FALSE),0)=0,"",I109+VLOOKUP(F109,FREQ_TABLE,2,FALSE)))</f>
        <v/>
      </c>
      <c r="K109" s="35" t="str">
        <f>IF(J109="","",J109-TODAY())</f>
        <v/>
      </c>
      <c r="L109" s="35" t="str">
        <f>IF(D109="","",IF(I109="","Missing",IF(J109="","Collected",IF(J109&lt;TODAY(),"Overdue",IF(J109-TODAY()&lt;=DUE_SOON_DAYS,"Due soon","Current")))))</f>
        <v/>
      </c>
      <c r="M109" s="35" t="str">
        <f>IF(OR(I109="",AUDIT_START="",AUDIT_END=""),"",IF(AND(I109&gt;=AUDIT_START,I109&lt;=AUDIT_END),"Yes","No"))</f>
        <v/>
      </c>
      <c r="N109" s="9" t="n"/>
      <c r="O109" s="9" t="n"/>
      <c r="P109" s="9" t="n"/>
    </row>
    <row r="110">
      <c r="A110" s="36" t="n"/>
      <c r="B110" s="36" t="n"/>
      <c r="C110" s="36" t="n"/>
      <c r="D110" s="36" t="n"/>
      <c r="E110" s="36" t="n"/>
      <c r="F110" s="36" t="n"/>
      <c r="G110" s="36" t="n"/>
      <c r="H110" s="36" t="n"/>
      <c r="I110" s="37" t="n"/>
      <c r="J110" s="34" t="str">
        <f>IF(OR(I110="",F110=""),"",IF(IFERROR(VLOOKUP(F110,FREQ_TABLE,2,FALSE),0)=0,"",I110+VLOOKUP(F110,FREQ_TABLE,2,FALSE)))</f>
        <v/>
      </c>
      <c r="K110" s="35" t="str">
        <f>IF(J110="","",J110-TODAY())</f>
        <v/>
      </c>
      <c r="L110" s="35" t="str">
        <f>IF(D110="","",IF(I110="","Missing",IF(J110="","Collected",IF(J110&lt;TODAY(),"Overdue",IF(J110-TODAY()&lt;=DUE_SOON_DAYS,"Due soon","Current")))))</f>
        <v/>
      </c>
      <c r="M110" s="35" t="str">
        <f>IF(OR(I110="",AUDIT_START="",AUDIT_END=""),"",IF(AND(I110&gt;=AUDIT_START,I110&lt;=AUDIT_END),"Yes","No"))</f>
        <v/>
      </c>
      <c r="N110" s="36" t="n"/>
      <c r="O110" s="36" t="n"/>
      <c r="P110" s="36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33" t="n"/>
      <c r="J111" s="34" t="str">
        <f>IF(OR(I111="",F111=""),"",IF(IFERROR(VLOOKUP(F111,FREQ_TABLE,2,FALSE),0)=0,"",I111+VLOOKUP(F111,FREQ_TABLE,2,FALSE)))</f>
        <v/>
      </c>
      <c r="K111" s="35" t="str">
        <f>IF(J111="","",J111-TODAY())</f>
        <v/>
      </c>
      <c r="L111" s="35" t="str">
        <f>IF(D111="","",IF(I111="","Missing",IF(J111="","Collected",IF(J111&lt;TODAY(),"Overdue",IF(J111-TODAY()&lt;=DUE_SOON_DAYS,"Due soon","Current")))))</f>
        <v/>
      </c>
      <c r="M111" s="35" t="str">
        <f>IF(OR(I111="",AUDIT_START="",AUDIT_END=""),"",IF(AND(I111&gt;=AUDIT_START,I111&lt;=AUDIT_END),"Yes","No"))</f>
        <v/>
      </c>
      <c r="N111" s="9" t="n"/>
      <c r="O111" s="9" t="n"/>
      <c r="P111" s="9" t="n"/>
    </row>
    <row r="112">
      <c r="A112" s="36" t="n"/>
      <c r="B112" s="36" t="n"/>
      <c r="C112" s="36" t="n"/>
      <c r="D112" s="36" t="n"/>
      <c r="E112" s="36" t="n"/>
      <c r="F112" s="36" t="n"/>
      <c r="G112" s="36" t="n"/>
      <c r="H112" s="36" t="n"/>
      <c r="I112" s="37" t="n"/>
      <c r="J112" s="34" t="str">
        <f>IF(OR(I112="",F112=""),"",IF(IFERROR(VLOOKUP(F112,FREQ_TABLE,2,FALSE),0)=0,"",I112+VLOOKUP(F112,FREQ_TABLE,2,FALSE)))</f>
        <v/>
      </c>
      <c r="K112" s="35" t="str">
        <f>IF(J112="","",J112-TODAY())</f>
        <v/>
      </c>
      <c r="L112" s="35" t="str">
        <f>IF(D112="","",IF(I112="","Missing",IF(J112="","Collected",IF(J112&lt;TODAY(),"Overdue",IF(J112-TODAY()&lt;=DUE_SOON_DAYS,"Due soon","Current")))))</f>
        <v/>
      </c>
      <c r="M112" s="35" t="str">
        <f>IF(OR(I112="",AUDIT_START="",AUDIT_END=""),"",IF(AND(I112&gt;=AUDIT_START,I112&lt;=AUDIT_END),"Yes","No"))</f>
        <v/>
      </c>
      <c r="N112" s="36" t="n"/>
      <c r="O112" s="36" t="n"/>
      <c r="P112" s="36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33" t="n"/>
      <c r="J113" s="34" t="str">
        <f>IF(OR(I113="",F113=""),"",IF(IFERROR(VLOOKUP(F113,FREQ_TABLE,2,FALSE),0)=0,"",I113+VLOOKUP(F113,FREQ_TABLE,2,FALSE)))</f>
        <v/>
      </c>
      <c r="K113" s="35" t="str">
        <f>IF(J113="","",J113-TODAY())</f>
        <v/>
      </c>
      <c r="L113" s="35" t="str">
        <f>IF(D113="","",IF(I113="","Missing",IF(J113="","Collected",IF(J113&lt;TODAY(),"Overdue",IF(J113-TODAY()&lt;=DUE_SOON_DAYS,"Due soon","Current")))))</f>
        <v/>
      </c>
      <c r="M113" s="35" t="str">
        <f>IF(OR(I113="",AUDIT_START="",AUDIT_END=""),"",IF(AND(I113&gt;=AUDIT_START,I113&lt;=AUDIT_END),"Yes","No"))</f>
        <v/>
      </c>
      <c r="N113" s="9" t="n"/>
      <c r="O113" s="9" t="n"/>
      <c r="P113" s="9" t="n"/>
    </row>
    <row r="114">
      <c r="A114" s="36" t="n"/>
      <c r="B114" s="36" t="n"/>
      <c r="C114" s="36" t="n"/>
      <c r="D114" s="36" t="n"/>
      <c r="E114" s="36" t="n"/>
      <c r="F114" s="36" t="n"/>
      <c r="G114" s="36" t="n"/>
      <c r="H114" s="36" t="n"/>
      <c r="I114" s="37" t="n"/>
      <c r="J114" s="34" t="str">
        <f>IF(OR(I114="",F114=""),"",IF(IFERROR(VLOOKUP(F114,FREQ_TABLE,2,FALSE),0)=0,"",I114+VLOOKUP(F114,FREQ_TABLE,2,FALSE)))</f>
        <v/>
      </c>
      <c r="K114" s="35" t="str">
        <f>IF(J114="","",J114-TODAY())</f>
        <v/>
      </c>
      <c r="L114" s="35" t="str">
        <f>IF(D114="","",IF(I114="","Missing",IF(J114="","Collected",IF(J114&lt;TODAY(),"Overdue",IF(J114-TODAY()&lt;=DUE_SOON_DAYS,"Due soon","Current")))))</f>
        <v/>
      </c>
      <c r="M114" s="35" t="str">
        <f>IF(OR(I114="",AUDIT_START="",AUDIT_END=""),"",IF(AND(I114&gt;=AUDIT_START,I114&lt;=AUDIT_END),"Yes","No"))</f>
        <v/>
      </c>
      <c r="N114" s="36" t="n"/>
      <c r="O114" s="36" t="n"/>
      <c r="P114" s="36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33" t="n"/>
      <c r="J115" s="34" t="str">
        <f>IF(OR(I115="",F115=""),"",IF(IFERROR(VLOOKUP(F115,FREQ_TABLE,2,FALSE),0)=0,"",I115+VLOOKUP(F115,FREQ_TABLE,2,FALSE)))</f>
        <v/>
      </c>
      <c r="K115" s="35" t="str">
        <f>IF(J115="","",J115-TODAY())</f>
        <v/>
      </c>
      <c r="L115" s="35" t="str">
        <f>IF(D115="","",IF(I115="","Missing",IF(J115="","Collected",IF(J115&lt;TODAY(),"Overdue",IF(J115-TODAY()&lt;=DUE_SOON_DAYS,"Due soon","Current")))))</f>
        <v/>
      </c>
      <c r="M115" s="35" t="str">
        <f>IF(OR(I115="",AUDIT_START="",AUDIT_END=""),"",IF(AND(I115&gt;=AUDIT_START,I115&lt;=AUDIT_END),"Yes","No"))</f>
        <v/>
      </c>
      <c r="N115" s="9" t="n"/>
      <c r="O115" s="9" t="n"/>
      <c r="P115" s="9" t="n"/>
    </row>
    <row r="116">
      <c r="A116" s="36" t="n"/>
      <c r="B116" s="36" t="n"/>
      <c r="C116" s="36" t="n"/>
      <c r="D116" s="36" t="n"/>
      <c r="E116" s="36" t="n"/>
      <c r="F116" s="36" t="n"/>
      <c r="G116" s="36" t="n"/>
      <c r="H116" s="36" t="n"/>
      <c r="I116" s="37" t="n"/>
      <c r="J116" s="34" t="str">
        <f>IF(OR(I116="",F116=""),"",IF(IFERROR(VLOOKUP(F116,FREQ_TABLE,2,FALSE),0)=0,"",I116+VLOOKUP(F116,FREQ_TABLE,2,FALSE)))</f>
        <v/>
      </c>
      <c r="K116" s="35" t="str">
        <f>IF(J116="","",J116-TODAY())</f>
        <v/>
      </c>
      <c r="L116" s="35" t="str">
        <f>IF(D116="","",IF(I116="","Missing",IF(J116="","Collected",IF(J116&lt;TODAY(),"Overdue",IF(J116-TODAY()&lt;=DUE_SOON_DAYS,"Due soon","Current")))))</f>
        <v/>
      </c>
      <c r="M116" s="35" t="str">
        <f>IF(OR(I116="",AUDIT_START="",AUDIT_END=""),"",IF(AND(I116&gt;=AUDIT_START,I116&lt;=AUDIT_END),"Yes","No"))</f>
        <v/>
      </c>
      <c r="N116" s="36" t="n"/>
      <c r="O116" s="36" t="n"/>
      <c r="P116" s="36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33" t="n"/>
      <c r="J117" s="34" t="str">
        <f>IF(OR(I117="",F117=""),"",IF(IFERROR(VLOOKUP(F117,FREQ_TABLE,2,FALSE),0)=0,"",I117+VLOOKUP(F117,FREQ_TABLE,2,FALSE)))</f>
        <v/>
      </c>
      <c r="K117" s="35" t="str">
        <f>IF(J117="","",J117-TODAY())</f>
        <v/>
      </c>
      <c r="L117" s="35" t="str">
        <f>IF(D117="","",IF(I117="","Missing",IF(J117="","Collected",IF(J117&lt;TODAY(),"Overdue",IF(J117-TODAY()&lt;=DUE_SOON_DAYS,"Due soon","Current")))))</f>
        <v/>
      </c>
      <c r="M117" s="35" t="str">
        <f>IF(OR(I117="",AUDIT_START="",AUDIT_END=""),"",IF(AND(I117&gt;=AUDIT_START,I117&lt;=AUDIT_END),"Yes","No"))</f>
        <v/>
      </c>
      <c r="N117" s="9" t="n"/>
      <c r="O117" s="9" t="n"/>
      <c r="P117" s="9" t="n"/>
    </row>
    <row r="118">
      <c r="A118" s="36" t="n"/>
      <c r="B118" s="36" t="n"/>
      <c r="C118" s="36" t="n"/>
      <c r="D118" s="36" t="n"/>
      <c r="E118" s="36" t="n"/>
      <c r="F118" s="36" t="n"/>
      <c r="G118" s="36" t="n"/>
      <c r="H118" s="36" t="n"/>
      <c r="I118" s="37" t="n"/>
      <c r="J118" s="34" t="str">
        <f>IF(OR(I118="",F118=""),"",IF(IFERROR(VLOOKUP(F118,FREQ_TABLE,2,FALSE),0)=0,"",I118+VLOOKUP(F118,FREQ_TABLE,2,FALSE)))</f>
        <v/>
      </c>
      <c r="K118" s="35" t="str">
        <f>IF(J118="","",J118-TODAY())</f>
        <v/>
      </c>
      <c r="L118" s="35" t="str">
        <f>IF(D118="","",IF(I118="","Missing",IF(J118="","Collected",IF(J118&lt;TODAY(),"Overdue",IF(J118-TODAY()&lt;=DUE_SOON_DAYS,"Due soon","Current")))))</f>
        <v/>
      </c>
      <c r="M118" s="35" t="str">
        <f>IF(OR(I118="",AUDIT_START="",AUDIT_END=""),"",IF(AND(I118&gt;=AUDIT_START,I118&lt;=AUDIT_END),"Yes","No"))</f>
        <v/>
      </c>
      <c r="N118" s="36" t="n"/>
      <c r="O118" s="36" t="n"/>
      <c r="P118" s="36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33" t="n"/>
      <c r="J119" s="34" t="str">
        <f>IF(OR(I119="",F119=""),"",IF(IFERROR(VLOOKUP(F119,FREQ_TABLE,2,FALSE),0)=0,"",I119+VLOOKUP(F119,FREQ_TABLE,2,FALSE)))</f>
        <v/>
      </c>
      <c r="K119" s="35" t="str">
        <f>IF(J119="","",J119-TODAY())</f>
        <v/>
      </c>
      <c r="L119" s="35" t="str">
        <f>IF(D119="","",IF(I119="","Missing",IF(J119="","Collected",IF(J119&lt;TODAY(),"Overdue",IF(J119-TODAY()&lt;=DUE_SOON_DAYS,"Due soon","Current")))))</f>
        <v/>
      </c>
      <c r="M119" s="35" t="str">
        <f>IF(OR(I119="",AUDIT_START="",AUDIT_END=""),"",IF(AND(I119&gt;=AUDIT_START,I119&lt;=AUDIT_END),"Yes","No"))</f>
        <v/>
      </c>
      <c r="N119" s="9" t="n"/>
      <c r="O119" s="9" t="n"/>
      <c r="P119" s="9" t="n"/>
    </row>
    <row r="120">
      <c r="A120" s="36" t="n"/>
      <c r="B120" s="36" t="n"/>
      <c r="C120" s="36" t="n"/>
      <c r="D120" s="36" t="n"/>
      <c r="E120" s="36" t="n"/>
      <c r="F120" s="36" t="n"/>
      <c r="G120" s="36" t="n"/>
      <c r="H120" s="36" t="n"/>
      <c r="I120" s="37" t="n"/>
      <c r="J120" s="34" t="str">
        <f>IF(OR(I120="",F120=""),"",IF(IFERROR(VLOOKUP(F120,FREQ_TABLE,2,FALSE),0)=0,"",I120+VLOOKUP(F120,FREQ_TABLE,2,FALSE)))</f>
        <v/>
      </c>
      <c r="K120" s="35" t="str">
        <f>IF(J120="","",J120-TODAY())</f>
        <v/>
      </c>
      <c r="L120" s="35" t="str">
        <f>IF(D120="","",IF(I120="","Missing",IF(J120="","Collected",IF(J120&lt;TODAY(),"Overdue",IF(J120-TODAY()&lt;=DUE_SOON_DAYS,"Due soon","Current")))))</f>
        <v/>
      </c>
      <c r="M120" s="35" t="str">
        <f>IF(OR(I120="",AUDIT_START="",AUDIT_END=""),"",IF(AND(I120&gt;=AUDIT_START,I120&lt;=AUDIT_END),"Yes","No"))</f>
        <v/>
      </c>
      <c r="N120" s="36" t="n"/>
      <c r="O120" s="36" t="n"/>
      <c r="P120" s="36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33" t="n"/>
      <c r="J121" s="34" t="str">
        <f>IF(OR(I121="",F121=""),"",IF(IFERROR(VLOOKUP(F121,FREQ_TABLE,2,FALSE),0)=0,"",I121+VLOOKUP(F121,FREQ_TABLE,2,FALSE)))</f>
        <v/>
      </c>
      <c r="K121" s="35" t="str">
        <f>IF(J121="","",J121-TODAY())</f>
        <v/>
      </c>
      <c r="L121" s="35" t="str">
        <f>IF(D121="","",IF(I121="","Missing",IF(J121="","Collected",IF(J121&lt;TODAY(),"Overdue",IF(J121-TODAY()&lt;=DUE_SOON_DAYS,"Due soon","Current")))))</f>
        <v/>
      </c>
      <c r="M121" s="35" t="str">
        <f>IF(OR(I121="",AUDIT_START="",AUDIT_END=""),"",IF(AND(I121&gt;=AUDIT_START,I121&lt;=AUDIT_END),"Yes","No"))</f>
        <v/>
      </c>
      <c r="N121" s="9" t="n"/>
      <c r="O121" s="9" t="n"/>
      <c r="P121" s="9" t="n"/>
    </row>
    <row r="122">
      <c r="A122" s="36" t="n"/>
      <c r="B122" s="36" t="n"/>
      <c r="C122" s="36" t="n"/>
      <c r="D122" s="36" t="n"/>
      <c r="E122" s="36" t="n"/>
      <c r="F122" s="36" t="n"/>
      <c r="G122" s="36" t="n"/>
      <c r="H122" s="36" t="n"/>
      <c r="I122" s="37" t="n"/>
      <c r="J122" s="34" t="str">
        <f>IF(OR(I122="",F122=""),"",IF(IFERROR(VLOOKUP(F122,FREQ_TABLE,2,FALSE),0)=0,"",I122+VLOOKUP(F122,FREQ_TABLE,2,FALSE)))</f>
        <v/>
      </c>
      <c r="K122" s="35" t="str">
        <f>IF(J122="","",J122-TODAY())</f>
        <v/>
      </c>
      <c r="L122" s="35" t="str">
        <f>IF(D122="","",IF(I122="","Missing",IF(J122="","Collected",IF(J122&lt;TODAY(),"Overdue",IF(J122-TODAY()&lt;=DUE_SOON_DAYS,"Due soon","Current")))))</f>
        <v/>
      </c>
      <c r="M122" s="35" t="str">
        <f>IF(OR(I122="",AUDIT_START="",AUDIT_END=""),"",IF(AND(I122&gt;=AUDIT_START,I122&lt;=AUDIT_END),"Yes","No"))</f>
        <v/>
      </c>
      <c r="N122" s="36" t="n"/>
      <c r="O122" s="36" t="n"/>
      <c r="P122" s="36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33" t="n"/>
      <c r="J123" s="34" t="str">
        <f>IF(OR(I123="",F123=""),"",IF(IFERROR(VLOOKUP(F123,FREQ_TABLE,2,FALSE),0)=0,"",I123+VLOOKUP(F123,FREQ_TABLE,2,FALSE)))</f>
        <v/>
      </c>
      <c r="K123" s="35" t="str">
        <f>IF(J123="","",J123-TODAY())</f>
        <v/>
      </c>
      <c r="L123" s="35" t="str">
        <f>IF(D123="","",IF(I123="","Missing",IF(J123="","Collected",IF(J123&lt;TODAY(),"Overdue",IF(J123-TODAY()&lt;=DUE_SOON_DAYS,"Due soon","Current")))))</f>
        <v/>
      </c>
      <c r="M123" s="35" t="str">
        <f>IF(OR(I123="",AUDIT_START="",AUDIT_END=""),"",IF(AND(I123&gt;=AUDIT_START,I123&lt;=AUDIT_END),"Yes","No"))</f>
        <v/>
      </c>
      <c r="N123" s="9" t="n"/>
      <c r="O123" s="9" t="n"/>
      <c r="P123" s="9" t="n"/>
    </row>
    <row r="124">
      <c r="A124" s="36" t="n"/>
      <c r="B124" s="36" t="n"/>
      <c r="C124" s="36" t="n"/>
      <c r="D124" s="36" t="n"/>
      <c r="E124" s="36" t="n"/>
      <c r="F124" s="36" t="n"/>
      <c r="G124" s="36" t="n"/>
      <c r="H124" s="36" t="n"/>
      <c r="I124" s="37" t="n"/>
      <c r="J124" s="34" t="str">
        <f>IF(OR(I124="",F124=""),"",IF(IFERROR(VLOOKUP(F124,FREQ_TABLE,2,FALSE),0)=0,"",I124+VLOOKUP(F124,FREQ_TABLE,2,FALSE)))</f>
        <v/>
      </c>
      <c r="K124" s="35" t="str">
        <f>IF(J124="","",J124-TODAY())</f>
        <v/>
      </c>
      <c r="L124" s="35" t="str">
        <f>IF(D124="","",IF(I124="","Missing",IF(J124="","Collected",IF(J124&lt;TODAY(),"Overdue",IF(J124-TODAY()&lt;=DUE_SOON_DAYS,"Due soon","Current")))))</f>
        <v/>
      </c>
      <c r="M124" s="35" t="str">
        <f>IF(OR(I124="",AUDIT_START="",AUDIT_END=""),"",IF(AND(I124&gt;=AUDIT_START,I124&lt;=AUDIT_END),"Yes","No"))</f>
        <v/>
      </c>
      <c r="N124" s="36" t="n"/>
      <c r="O124" s="36" t="n"/>
      <c r="P124" s="36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33" t="n"/>
      <c r="J125" s="34" t="str">
        <f>IF(OR(I125="",F125=""),"",IF(IFERROR(VLOOKUP(F125,FREQ_TABLE,2,FALSE),0)=0,"",I125+VLOOKUP(F125,FREQ_TABLE,2,FALSE)))</f>
        <v/>
      </c>
      <c r="K125" s="35" t="str">
        <f>IF(J125="","",J125-TODAY())</f>
        <v/>
      </c>
      <c r="L125" s="35" t="str">
        <f>IF(D125="","",IF(I125="","Missing",IF(J125="","Collected",IF(J125&lt;TODAY(),"Overdue",IF(J125-TODAY()&lt;=DUE_SOON_DAYS,"Due soon","Current")))))</f>
        <v/>
      </c>
      <c r="M125" s="35" t="str">
        <f>IF(OR(I125="",AUDIT_START="",AUDIT_END=""),"",IF(AND(I125&gt;=AUDIT_START,I125&lt;=AUDIT_END),"Yes","No"))</f>
        <v/>
      </c>
      <c r="N125" s="9" t="n"/>
      <c r="O125" s="9" t="n"/>
      <c r="P125" s="9" t="n"/>
    </row>
    <row r="126">
      <c r="A126" s="36" t="n"/>
      <c r="B126" s="36" t="n"/>
      <c r="C126" s="36" t="n"/>
      <c r="D126" s="36" t="n"/>
      <c r="E126" s="36" t="n"/>
      <c r="F126" s="36" t="n"/>
      <c r="G126" s="36" t="n"/>
      <c r="H126" s="36" t="n"/>
      <c r="I126" s="37" t="n"/>
      <c r="J126" s="34" t="str">
        <f>IF(OR(I126="",F126=""),"",IF(IFERROR(VLOOKUP(F126,FREQ_TABLE,2,FALSE),0)=0,"",I126+VLOOKUP(F126,FREQ_TABLE,2,FALSE)))</f>
        <v/>
      </c>
      <c r="K126" s="35" t="str">
        <f>IF(J126="","",J126-TODAY())</f>
        <v/>
      </c>
      <c r="L126" s="35" t="str">
        <f>IF(D126="","",IF(I126="","Missing",IF(J126="","Collected",IF(J126&lt;TODAY(),"Overdue",IF(J126-TODAY()&lt;=DUE_SOON_DAYS,"Due soon","Current")))))</f>
        <v/>
      </c>
      <c r="M126" s="35" t="str">
        <f>IF(OR(I126="",AUDIT_START="",AUDIT_END=""),"",IF(AND(I126&gt;=AUDIT_START,I126&lt;=AUDIT_END),"Yes","No"))</f>
        <v/>
      </c>
      <c r="N126" s="36" t="n"/>
      <c r="O126" s="36" t="n"/>
      <c r="P126" s="36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33" t="n"/>
      <c r="J127" s="34" t="str">
        <f>IF(OR(I127="",F127=""),"",IF(IFERROR(VLOOKUP(F127,FREQ_TABLE,2,FALSE),0)=0,"",I127+VLOOKUP(F127,FREQ_TABLE,2,FALSE)))</f>
        <v/>
      </c>
      <c r="K127" s="35" t="str">
        <f>IF(J127="","",J127-TODAY())</f>
        <v/>
      </c>
      <c r="L127" s="35" t="str">
        <f>IF(D127="","",IF(I127="","Missing",IF(J127="","Collected",IF(J127&lt;TODAY(),"Overdue",IF(J127-TODAY()&lt;=DUE_SOON_DAYS,"Due soon","Current")))))</f>
        <v/>
      </c>
      <c r="M127" s="35" t="str">
        <f>IF(OR(I127="",AUDIT_START="",AUDIT_END=""),"",IF(AND(I127&gt;=AUDIT_START,I127&lt;=AUDIT_END),"Yes","No"))</f>
        <v/>
      </c>
      <c r="N127" s="9" t="n"/>
      <c r="O127" s="9" t="n"/>
      <c r="P127" s="9" t="n"/>
    </row>
    <row r="128">
      <c r="A128" s="36" t="n"/>
      <c r="B128" s="36" t="n"/>
      <c r="C128" s="36" t="n"/>
      <c r="D128" s="36" t="n"/>
      <c r="E128" s="36" t="n"/>
      <c r="F128" s="36" t="n"/>
      <c r="G128" s="36" t="n"/>
      <c r="H128" s="36" t="n"/>
      <c r="I128" s="37" t="n"/>
      <c r="J128" s="34" t="str">
        <f>IF(OR(I128="",F128=""),"",IF(IFERROR(VLOOKUP(F128,FREQ_TABLE,2,FALSE),0)=0,"",I128+VLOOKUP(F128,FREQ_TABLE,2,FALSE)))</f>
        <v/>
      </c>
      <c r="K128" s="35" t="str">
        <f>IF(J128="","",J128-TODAY())</f>
        <v/>
      </c>
      <c r="L128" s="35" t="str">
        <f>IF(D128="","",IF(I128="","Missing",IF(J128="","Collected",IF(J128&lt;TODAY(),"Overdue",IF(J128-TODAY()&lt;=DUE_SOON_DAYS,"Due soon","Current")))))</f>
        <v/>
      </c>
      <c r="M128" s="35" t="str">
        <f>IF(OR(I128="",AUDIT_START="",AUDIT_END=""),"",IF(AND(I128&gt;=AUDIT_START,I128&lt;=AUDIT_END),"Yes","No"))</f>
        <v/>
      </c>
      <c r="N128" s="36" t="n"/>
      <c r="O128" s="36" t="n"/>
      <c r="P128" s="36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33" t="n"/>
      <c r="J129" s="34" t="str">
        <f>IF(OR(I129="",F129=""),"",IF(IFERROR(VLOOKUP(F129,FREQ_TABLE,2,FALSE),0)=0,"",I129+VLOOKUP(F129,FREQ_TABLE,2,FALSE)))</f>
        <v/>
      </c>
      <c r="K129" s="35" t="str">
        <f>IF(J129="","",J129-TODAY())</f>
        <v/>
      </c>
      <c r="L129" s="35" t="str">
        <f>IF(D129="","",IF(I129="","Missing",IF(J129="","Collected",IF(J129&lt;TODAY(),"Overdue",IF(J129-TODAY()&lt;=DUE_SOON_DAYS,"Due soon","Current")))))</f>
        <v/>
      </c>
      <c r="M129" s="35" t="str">
        <f>IF(OR(I129="",AUDIT_START="",AUDIT_END=""),"",IF(AND(I129&gt;=AUDIT_START,I129&lt;=AUDIT_END),"Yes","No"))</f>
        <v/>
      </c>
      <c r="N129" s="9" t="n"/>
      <c r="O129" s="9" t="n"/>
      <c r="P129" s="9" t="n"/>
    </row>
    <row r="130">
      <c r="A130" s="36" t="n"/>
      <c r="B130" s="36" t="n"/>
      <c r="C130" s="36" t="n"/>
      <c r="D130" s="36" t="n"/>
      <c r="E130" s="36" t="n"/>
      <c r="F130" s="36" t="n"/>
      <c r="G130" s="36" t="n"/>
      <c r="H130" s="36" t="n"/>
      <c r="I130" s="37" t="n"/>
      <c r="J130" s="34" t="str">
        <f>IF(OR(I130="",F130=""),"",IF(IFERROR(VLOOKUP(F130,FREQ_TABLE,2,FALSE),0)=0,"",I130+VLOOKUP(F130,FREQ_TABLE,2,FALSE)))</f>
        <v/>
      </c>
      <c r="K130" s="35" t="str">
        <f>IF(J130="","",J130-TODAY())</f>
        <v/>
      </c>
      <c r="L130" s="35" t="str">
        <f>IF(D130="","",IF(I130="","Missing",IF(J130="","Collected",IF(J130&lt;TODAY(),"Overdue",IF(J130-TODAY()&lt;=DUE_SOON_DAYS,"Due soon","Current")))))</f>
        <v/>
      </c>
      <c r="M130" s="35" t="str">
        <f>IF(OR(I130="",AUDIT_START="",AUDIT_END=""),"",IF(AND(I130&gt;=AUDIT_START,I130&lt;=AUDIT_END),"Yes","No"))</f>
        <v/>
      </c>
      <c r="N130" s="36" t="n"/>
      <c r="O130" s="36" t="n"/>
      <c r="P130" s="36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33" t="n"/>
      <c r="J131" s="34" t="str">
        <f>IF(OR(I131="",F131=""),"",IF(IFERROR(VLOOKUP(F131,FREQ_TABLE,2,FALSE),0)=0,"",I131+VLOOKUP(F131,FREQ_TABLE,2,FALSE)))</f>
        <v/>
      </c>
      <c r="K131" s="35" t="str">
        <f>IF(J131="","",J131-TODAY())</f>
        <v/>
      </c>
      <c r="L131" s="35" t="str">
        <f>IF(D131="","",IF(I131="","Missing",IF(J131="","Collected",IF(J131&lt;TODAY(),"Overdue",IF(J131-TODAY()&lt;=DUE_SOON_DAYS,"Due soon","Current")))))</f>
        <v/>
      </c>
      <c r="M131" s="35" t="str">
        <f>IF(OR(I131="",AUDIT_START="",AUDIT_END=""),"",IF(AND(I131&gt;=AUDIT_START,I131&lt;=AUDIT_END),"Yes","No"))</f>
        <v/>
      </c>
      <c r="N131" s="9" t="n"/>
      <c r="O131" s="9" t="n"/>
      <c r="P131" s="9" t="n"/>
    </row>
    <row r="132">
      <c r="A132" s="36" t="n"/>
      <c r="B132" s="36" t="n"/>
      <c r="C132" s="36" t="n"/>
      <c r="D132" s="36" t="n"/>
      <c r="E132" s="36" t="n"/>
      <c r="F132" s="36" t="n"/>
      <c r="G132" s="36" t="n"/>
      <c r="H132" s="36" t="n"/>
      <c r="I132" s="37" t="n"/>
      <c r="J132" s="34" t="str">
        <f>IF(OR(I132="",F132=""),"",IF(IFERROR(VLOOKUP(F132,FREQ_TABLE,2,FALSE),0)=0,"",I132+VLOOKUP(F132,FREQ_TABLE,2,FALSE)))</f>
        <v/>
      </c>
      <c r="K132" s="35" t="str">
        <f>IF(J132="","",J132-TODAY())</f>
        <v/>
      </c>
      <c r="L132" s="35" t="str">
        <f>IF(D132="","",IF(I132="","Missing",IF(J132="","Collected",IF(J132&lt;TODAY(),"Overdue",IF(J132-TODAY()&lt;=DUE_SOON_DAYS,"Due soon","Current")))))</f>
        <v/>
      </c>
      <c r="M132" s="35" t="str">
        <f>IF(OR(I132="",AUDIT_START="",AUDIT_END=""),"",IF(AND(I132&gt;=AUDIT_START,I132&lt;=AUDIT_END),"Yes","No"))</f>
        <v/>
      </c>
      <c r="N132" s="36" t="n"/>
      <c r="O132" s="36" t="n"/>
      <c r="P132" s="36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33" t="n"/>
      <c r="J133" s="34" t="str">
        <f>IF(OR(I133="",F133=""),"",IF(IFERROR(VLOOKUP(F133,FREQ_TABLE,2,FALSE),0)=0,"",I133+VLOOKUP(F133,FREQ_TABLE,2,FALSE)))</f>
        <v/>
      </c>
      <c r="K133" s="35" t="str">
        <f>IF(J133="","",J133-TODAY())</f>
        <v/>
      </c>
      <c r="L133" s="35" t="str">
        <f>IF(D133="","",IF(I133="","Missing",IF(J133="","Collected",IF(J133&lt;TODAY(),"Overdue",IF(J133-TODAY()&lt;=DUE_SOON_DAYS,"Due soon","Current")))))</f>
        <v/>
      </c>
      <c r="M133" s="35" t="str">
        <f>IF(OR(I133="",AUDIT_START="",AUDIT_END=""),"",IF(AND(I133&gt;=AUDIT_START,I133&lt;=AUDIT_END),"Yes","No"))</f>
        <v/>
      </c>
      <c r="N133" s="9" t="n"/>
      <c r="O133" s="9" t="n"/>
      <c r="P133" s="9" t="n"/>
    </row>
    <row r="134">
      <c r="A134" s="36" t="n"/>
      <c r="B134" s="36" t="n"/>
      <c r="C134" s="36" t="n"/>
      <c r="D134" s="36" t="n"/>
      <c r="E134" s="36" t="n"/>
      <c r="F134" s="36" t="n"/>
      <c r="G134" s="36" t="n"/>
      <c r="H134" s="36" t="n"/>
      <c r="I134" s="37" t="n"/>
      <c r="J134" s="34" t="str">
        <f>IF(OR(I134="",F134=""),"",IF(IFERROR(VLOOKUP(F134,FREQ_TABLE,2,FALSE),0)=0,"",I134+VLOOKUP(F134,FREQ_TABLE,2,FALSE)))</f>
        <v/>
      </c>
      <c r="K134" s="35" t="str">
        <f>IF(J134="","",J134-TODAY())</f>
        <v/>
      </c>
      <c r="L134" s="35" t="str">
        <f>IF(D134="","",IF(I134="","Missing",IF(J134="","Collected",IF(J134&lt;TODAY(),"Overdue",IF(J134-TODAY()&lt;=DUE_SOON_DAYS,"Due soon","Current")))))</f>
        <v/>
      </c>
      <c r="M134" s="35" t="str">
        <f>IF(OR(I134="",AUDIT_START="",AUDIT_END=""),"",IF(AND(I134&gt;=AUDIT_START,I134&lt;=AUDIT_END),"Yes","No"))</f>
        <v/>
      </c>
      <c r="N134" s="36" t="n"/>
      <c r="O134" s="36" t="n"/>
      <c r="P134" s="36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33" t="n"/>
      <c r="J135" s="34" t="str">
        <f>IF(OR(I135="",F135=""),"",IF(IFERROR(VLOOKUP(F135,FREQ_TABLE,2,FALSE),0)=0,"",I135+VLOOKUP(F135,FREQ_TABLE,2,FALSE)))</f>
        <v/>
      </c>
      <c r="K135" s="35" t="str">
        <f>IF(J135="","",J135-TODAY())</f>
        <v/>
      </c>
      <c r="L135" s="35" t="str">
        <f>IF(D135="","",IF(I135="","Missing",IF(J135="","Collected",IF(J135&lt;TODAY(),"Overdue",IF(J135-TODAY()&lt;=DUE_SOON_DAYS,"Due soon","Current")))))</f>
        <v/>
      </c>
      <c r="M135" s="35" t="str">
        <f>IF(OR(I135="",AUDIT_START="",AUDIT_END=""),"",IF(AND(I135&gt;=AUDIT_START,I135&lt;=AUDIT_END),"Yes","No"))</f>
        <v/>
      </c>
      <c r="N135" s="9" t="n"/>
      <c r="O135" s="9" t="n"/>
      <c r="P135" s="9" t="n"/>
    </row>
    <row r="136">
      <c r="A136" s="36" t="n"/>
      <c r="B136" s="36" t="n"/>
      <c r="C136" s="36" t="n"/>
      <c r="D136" s="36" t="n"/>
      <c r="E136" s="36" t="n"/>
      <c r="F136" s="36" t="n"/>
      <c r="G136" s="36" t="n"/>
      <c r="H136" s="36" t="n"/>
      <c r="I136" s="37" t="n"/>
      <c r="J136" s="34" t="str">
        <f>IF(OR(I136="",F136=""),"",IF(IFERROR(VLOOKUP(F136,FREQ_TABLE,2,FALSE),0)=0,"",I136+VLOOKUP(F136,FREQ_TABLE,2,FALSE)))</f>
        <v/>
      </c>
      <c r="K136" s="35" t="str">
        <f>IF(J136="","",J136-TODAY())</f>
        <v/>
      </c>
      <c r="L136" s="35" t="str">
        <f>IF(D136="","",IF(I136="","Missing",IF(J136="","Collected",IF(J136&lt;TODAY(),"Overdue",IF(J136-TODAY()&lt;=DUE_SOON_DAYS,"Due soon","Current")))))</f>
        <v/>
      </c>
      <c r="M136" s="35" t="str">
        <f>IF(OR(I136="",AUDIT_START="",AUDIT_END=""),"",IF(AND(I136&gt;=AUDIT_START,I136&lt;=AUDIT_END),"Yes","No"))</f>
        <v/>
      </c>
      <c r="N136" s="36" t="n"/>
      <c r="O136" s="36" t="n"/>
      <c r="P136" s="36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33" t="n"/>
      <c r="J137" s="34" t="str">
        <f>IF(OR(I137="",F137=""),"",IF(IFERROR(VLOOKUP(F137,FREQ_TABLE,2,FALSE),0)=0,"",I137+VLOOKUP(F137,FREQ_TABLE,2,FALSE)))</f>
        <v/>
      </c>
      <c r="K137" s="35" t="str">
        <f>IF(J137="","",J137-TODAY())</f>
        <v/>
      </c>
      <c r="L137" s="35" t="str">
        <f>IF(D137="","",IF(I137="","Missing",IF(J137="","Collected",IF(J137&lt;TODAY(),"Overdue",IF(J137-TODAY()&lt;=DUE_SOON_DAYS,"Due soon","Current")))))</f>
        <v/>
      </c>
      <c r="M137" s="35" t="str">
        <f>IF(OR(I137="",AUDIT_START="",AUDIT_END=""),"",IF(AND(I137&gt;=AUDIT_START,I137&lt;=AUDIT_END),"Yes","No"))</f>
        <v/>
      </c>
      <c r="N137" s="9" t="n"/>
      <c r="O137" s="9" t="n"/>
      <c r="P137" s="9" t="n"/>
    </row>
    <row r="138">
      <c r="A138" s="36" t="n"/>
      <c r="B138" s="36" t="n"/>
      <c r="C138" s="36" t="n"/>
      <c r="D138" s="36" t="n"/>
      <c r="E138" s="36" t="n"/>
      <c r="F138" s="36" t="n"/>
      <c r="G138" s="36" t="n"/>
      <c r="H138" s="36" t="n"/>
      <c r="I138" s="37" t="n"/>
      <c r="J138" s="34" t="str">
        <f>IF(OR(I138="",F138=""),"",IF(IFERROR(VLOOKUP(F138,FREQ_TABLE,2,FALSE),0)=0,"",I138+VLOOKUP(F138,FREQ_TABLE,2,FALSE)))</f>
        <v/>
      </c>
      <c r="K138" s="35" t="str">
        <f>IF(J138="","",J138-TODAY())</f>
        <v/>
      </c>
      <c r="L138" s="35" t="str">
        <f>IF(D138="","",IF(I138="","Missing",IF(J138="","Collected",IF(J138&lt;TODAY(),"Overdue",IF(J138-TODAY()&lt;=DUE_SOON_DAYS,"Due soon","Current")))))</f>
        <v/>
      </c>
      <c r="M138" s="35" t="str">
        <f>IF(OR(I138="",AUDIT_START="",AUDIT_END=""),"",IF(AND(I138&gt;=AUDIT_START,I138&lt;=AUDIT_END),"Yes","No"))</f>
        <v/>
      </c>
      <c r="N138" s="36" t="n"/>
      <c r="O138" s="36" t="n"/>
      <c r="P138" s="36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33" t="n"/>
      <c r="J139" s="34" t="str">
        <f>IF(OR(I139="",F139=""),"",IF(IFERROR(VLOOKUP(F139,FREQ_TABLE,2,FALSE),0)=0,"",I139+VLOOKUP(F139,FREQ_TABLE,2,FALSE)))</f>
        <v/>
      </c>
      <c r="K139" s="35" t="str">
        <f>IF(J139="","",J139-TODAY())</f>
        <v/>
      </c>
      <c r="L139" s="35" t="str">
        <f>IF(D139="","",IF(I139="","Missing",IF(J139="","Collected",IF(J139&lt;TODAY(),"Overdue",IF(J139-TODAY()&lt;=DUE_SOON_DAYS,"Due soon","Current")))))</f>
        <v/>
      </c>
      <c r="M139" s="35" t="str">
        <f>IF(OR(I139="",AUDIT_START="",AUDIT_END=""),"",IF(AND(I139&gt;=AUDIT_START,I139&lt;=AUDIT_END),"Yes","No"))</f>
        <v/>
      </c>
      <c r="N139" s="9" t="n"/>
      <c r="O139" s="9" t="n"/>
      <c r="P139" s="9" t="n"/>
    </row>
    <row r="140">
      <c r="A140" s="36" t="n"/>
      <c r="B140" s="36" t="n"/>
      <c r="C140" s="36" t="n"/>
      <c r="D140" s="36" t="n"/>
      <c r="E140" s="36" t="n"/>
      <c r="F140" s="36" t="n"/>
      <c r="G140" s="36" t="n"/>
      <c r="H140" s="36" t="n"/>
      <c r="I140" s="37" t="n"/>
      <c r="J140" s="34" t="str">
        <f>IF(OR(I140="",F140=""),"",IF(IFERROR(VLOOKUP(F140,FREQ_TABLE,2,FALSE),0)=0,"",I140+VLOOKUP(F140,FREQ_TABLE,2,FALSE)))</f>
        <v/>
      </c>
      <c r="K140" s="35" t="str">
        <f>IF(J140="","",J140-TODAY())</f>
        <v/>
      </c>
      <c r="L140" s="35" t="str">
        <f>IF(D140="","",IF(I140="","Missing",IF(J140="","Collected",IF(J140&lt;TODAY(),"Overdue",IF(J140-TODAY()&lt;=DUE_SOON_DAYS,"Due soon","Current")))))</f>
        <v/>
      </c>
      <c r="M140" s="35" t="str">
        <f>IF(OR(I140="",AUDIT_START="",AUDIT_END=""),"",IF(AND(I140&gt;=AUDIT_START,I140&lt;=AUDIT_END),"Yes","No"))</f>
        <v/>
      </c>
      <c r="N140" s="36" t="n"/>
      <c r="O140" s="36" t="n"/>
      <c r="P140" s="36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33" t="n"/>
      <c r="J141" s="34" t="str">
        <f>IF(OR(I141="",F141=""),"",IF(IFERROR(VLOOKUP(F141,FREQ_TABLE,2,FALSE),0)=0,"",I141+VLOOKUP(F141,FREQ_TABLE,2,FALSE)))</f>
        <v/>
      </c>
      <c r="K141" s="35" t="str">
        <f>IF(J141="","",J141-TODAY())</f>
        <v/>
      </c>
      <c r="L141" s="35" t="str">
        <f>IF(D141="","",IF(I141="","Missing",IF(J141="","Collected",IF(J141&lt;TODAY(),"Overdue",IF(J141-TODAY()&lt;=DUE_SOON_DAYS,"Due soon","Current")))))</f>
        <v/>
      </c>
      <c r="M141" s="35" t="str">
        <f>IF(OR(I141="",AUDIT_START="",AUDIT_END=""),"",IF(AND(I141&gt;=AUDIT_START,I141&lt;=AUDIT_END),"Yes","No"))</f>
        <v/>
      </c>
      <c r="N141" s="9" t="n"/>
      <c r="O141" s="9" t="n"/>
      <c r="P141" s="9" t="n"/>
    </row>
    <row r="142">
      <c r="A142" s="36" t="n"/>
      <c r="B142" s="36" t="n"/>
      <c r="C142" s="36" t="n"/>
      <c r="D142" s="36" t="n"/>
      <c r="E142" s="36" t="n"/>
      <c r="F142" s="36" t="n"/>
      <c r="G142" s="36" t="n"/>
      <c r="H142" s="36" t="n"/>
      <c r="I142" s="37" t="n"/>
      <c r="J142" s="34" t="str">
        <f>IF(OR(I142="",F142=""),"",IF(IFERROR(VLOOKUP(F142,FREQ_TABLE,2,FALSE),0)=0,"",I142+VLOOKUP(F142,FREQ_TABLE,2,FALSE)))</f>
        <v/>
      </c>
      <c r="K142" s="35" t="str">
        <f>IF(J142="","",J142-TODAY())</f>
        <v/>
      </c>
      <c r="L142" s="35" t="str">
        <f>IF(D142="","",IF(I142="","Missing",IF(J142="","Collected",IF(J142&lt;TODAY(),"Overdue",IF(J142-TODAY()&lt;=DUE_SOON_DAYS,"Due soon","Current")))))</f>
        <v/>
      </c>
      <c r="M142" s="35" t="str">
        <f>IF(OR(I142="",AUDIT_START="",AUDIT_END=""),"",IF(AND(I142&gt;=AUDIT_START,I142&lt;=AUDIT_END),"Yes","No"))</f>
        <v/>
      </c>
      <c r="N142" s="36" t="n"/>
      <c r="O142" s="36" t="n"/>
      <c r="P142" s="36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33" t="n"/>
      <c r="J143" s="34" t="str">
        <f>IF(OR(I143="",F143=""),"",IF(IFERROR(VLOOKUP(F143,FREQ_TABLE,2,FALSE),0)=0,"",I143+VLOOKUP(F143,FREQ_TABLE,2,FALSE)))</f>
        <v/>
      </c>
      <c r="K143" s="35" t="str">
        <f>IF(J143="","",J143-TODAY())</f>
        <v/>
      </c>
      <c r="L143" s="35" t="str">
        <f>IF(D143="","",IF(I143="","Missing",IF(J143="","Collected",IF(J143&lt;TODAY(),"Overdue",IF(J143-TODAY()&lt;=DUE_SOON_DAYS,"Due soon","Current")))))</f>
        <v/>
      </c>
      <c r="M143" s="35" t="str">
        <f>IF(OR(I143="",AUDIT_START="",AUDIT_END=""),"",IF(AND(I143&gt;=AUDIT_START,I143&lt;=AUDIT_END),"Yes","No"))</f>
        <v/>
      </c>
      <c r="N143" s="9" t="n"/>
      <c r="O143" s="9" t="n"/>
      <c r="P143" s="9" t="n"/>
    </row>
    <row r="144">
      <c r="A144" s="36" t="n"/>
      <c r="B144" s="36" t="n"/>
      <c r="C144" s="36" t="n"/>
      <c r="D144" s="36" t="n"/>
      <c r="E144" s="36" t="n"/>
      <c r="F144" s="36" t="n"/>
      <c r="G144" s="36" t="n"/>
      <c r="H144" s="36" t="n"/>
      <c r="I144" s="37" t="n"/>
      <c r="J144" s="34" t="str">
        <f>IF(OR(I144="",F144=""),"",IF(IFERROR(VLOOKUP(F144,FREQ_TABLE,2,FALSE),0)=0,"",I144+VLOOKUP(F144,FREQ_TABLE,2,FALSE)))</f>
        <v/>
      </c>
      <c r="K144" s="35" t="str">
        <f>IF(J144="","",J144-TODAY())</f>
        <v/>
      </c>
      <c r="L144" s="35" t="str">
        <f>IF(D144="","",IF(I144="","Missing",IF(J144="","Collected",IF(J144&lt;TODAY(),"Overdue",IF(J144-TODAY()&lt;=DUE_SOON_DAYS,"Due soon","Current")))))</f>
        <v/>
      </c>
      <c r="M144" s="35" t="str">
        <f>IF(OR(I144="",AUDIT_START="",AUDIT_END=""),"",IF(AND(I144&gt;=AUDIT_START,I144&lt;=AUDIT_END),"Yes","No"))</f>
        <v/>
      </c>
      <c r="N144" s="36" t="n"/>
      <c r="O144" s="36" t="n"/>
      <c r="P144" s="36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33" t="n"/>
      <c r="J145" s="34" t="str">
        <f>IF(OR(I145="",F145=""),"",IF(IFERROR(VLOOKUP(F145,FREQ_TABLE,2,FALSE),0)=0,"",I145+VLOOKUP(F145,FREQ_TABLE,2,FALSE)))</f>
        <v/>
      </c>
      <c r="K145" s="35" t="str">
        <f>IF(J145="","",J145-TODAY())</f>
        <v/>
      </c>
      <c r="L145" s="35" t="str">
        <f>IF(D145="","",IF(I145="","Missing",IF(J145="","Collected",IF(J145&lt;TODAY(),"Overdue",IF(J145-TODAY()&lt;=DUE_SOON_DAYS,"Due soon","Current")))))</f>
        <v/>
      </c>
      <c r="M145" s="35" t="str">
        <f>IF(OR(I145="",AUDIT_START="",AUDIT_END=""),"",IF(AND(I145&gt;=AUDIT_START,I145&lt;=AUDIT_END),"Yes","No"))</f>
        <v/>
      </c>
      <c r="N145" s="9" t="n"/>
      <c r="O145" s="9" t="n"/>
      <c r="P145" s="9" t="n"/>
    </row>
    <row r="146">
      <c r="A146" s="36" t="n"/>
      <c r="B146" s="36" t="n"/>
      <c r="C146" s="36" t="n"/>
      <c r="D146" s="36" t="n"/>
      <c r="E146" s="36" t="n"/>
      <c r="F146" s="36" t="n"/>
      <c r="G146" s="36" t="n"/>
      <c r="H146" s="36" t="n"/>
      <c r="I146" s="37" t="n"/>
      <c r="J146" s="34" t="str">
        <f>IF(OR(I146="",F146=""),"",IF(IFERROR(VLOOKUP(F146,FREQ_TABLE,2,FALSE),0)=0,"",I146+VLOOKUP(F146,FREQ_TABLE,2,FALSE)))</f>
        <v/>
      </c>
      <c r="K146" s="35" t="str">
        <f>IF(J146="","",J146-TODAY())</f>
        <v/>
      </c>
      <c r="L146" s="35" t="str">
        <f>IF(D146="","",IF(I146="","Missing",IF(J146="","Collected",IF(J146&lt;TODAY(),"Overdue",IF(J146-TODAY()&lt;=DUE_SOON_DAYS,"Due soon","Current")))))</f>
        <v/>
      </c>
      <c r="M146" s="35" t="str">
        <f>IF(OR(I146="",AUDIT_START="",AUDIT_END=""),"",IF(AND(I146&gt;=AUDIT_START,I146&lt;=AUDIT_END),"Yes","No"))</f>
        <v/>
      </c>
      <c r="N146" s="36" t="n"/>
      <c r="O146" s="36" t="n"/>
      <c r="P146" s="36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33" t="n"/>
      <c r="J147" s="34" t="str">
        <f>IF(OR(I147="",F147=""),"",IF(IFERROR(VLOOKUP(F147,FREQ_TABLE,2,FALSE),0)=0,"",I147+VLOOKUP(F147,FREQ_TABLE,2,FALSE)))</f>
        <v/>
      </c>
      <c r="K147" s="35" t="str">
        <f>IF(J147="","",J147-TODAY())</f>
        <v/>
      </c>
      <c r="L147" s="35" t="str">
        <f>IF(D147="","",IF(I147="","Missing",IF(J147="","Collected",IF(J147&lt;TODAY(),"Overdue",IF(J147-TODAY()&lt;=DUE_SOON_DAYS,"Due soon","Current")))))</f>
        <v/>
      </c>
      <c r="M147" s="35" t="str">
        <f>IF(OR(I147="",AUDIT_START="",AUDIT_END=""),"",IF(AND(I147&gt;=AUDIT_START,I147&lt;=AUDIT_END),"Yes","No"))</f>
        <v/>
      </c>
      <c r="N147" s="9" t="n"/>
      <c r="O147" s="9" t="n"/>
      <c r="P147" s="9" t="n"/>
    </row>
    <row r="148">
      <c r="A148" s="36" t="n"/>
      <c r="B148" s="36" t="n"/>
      <c r="C148" s="36" t="n"/>
      <c r="D148" s="36" t="n"/>
      <c r="E148" s="36" t="n"/>
      <c r="F148" s="36" t="n"/>
      <c r="G148" s="36" t="n"/>
      <c r="H148" s="36" t="n"/>
      <c r="I148" s="37" t="n"/>
      <c r="J148" s="34" t="str">
        <f>IF(OR(I148="",F148=""),"",IF(IFERROR(VLOOKUP(F148,FREQ_TABLE,2,FALSE),0)=0,"",I148+VLOOKUP(F148,FREQ_TABLE,2,FALSE)))</f>
        <v/>
      </c>
      <c r="K148" s="35" t="str">
        <f>IF(J148="","",J148-TODAY())</f>
        <v/>
      </c>
      <c r="L148" s="35" t="str">
        <f>IF(D148="","",IF(I148="","Missing",IF(J148="","Collected",IF(J148&lt;TODAY(),"Overdue",IF(J148-TODAY()&lt;=DUE_SOON_DAYS,"Due soon","Current")))))</f>
        <v/>
      </c>
      <c r="M148" s="35" t="str">
        <f>IF(OR(I148="",AUDIT_START="",AUDIT_END=""),"",IF(AND(I148&gt;=AUDIT_START,I148&lt;=AUDIT_END),"Yes","No"))</f>
        <v/>
      </c>
      <c r="N148" s="36" t="n"/>
      <c r="O148" s="36" t="n"/>
      <c r="P148" s="36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33" t="n"/>
      <c r="J149" s="34" t="str">
        <f>IF(OR(I149="",F149=""),"",IF(IFERROR(VLOOKUP(F149,FREQ_TABLE,2,FALSE),0)=0,"",I149+VLOOKUP(F149,FREQ_TABLE,2,FALSE)))</f>
        <v/>
      </c>
      <c r="K149" s="35" t="str">
        <f>IF(J149="","",J149-TODAY())</f>
        <v/>
      </c>
      <c r="L149" s="35" t="str">
        <f>IF(D149="","",IF(I149="","Missing",IF(J149="","Collected",IF(J149&lt;TODAY(),"Overdue",IF(J149-TODAY()&lt;=DUE_SOON_DAYS,"Due soon","Current")))))</f>
        <v/>
      </c>
      <c r="M149" s="35" t="str">
        <f>IF(OR(I149="",AUDIT_START="",AUDIT_END=""),"",IF(AND(I149&gt;=AUDIT_START,I149&lt;=AUDIT_END),"Yes","No"))</f>
        <v/>
      </c>
      <c r="N149" s="9" t="n"/>
      <c r="O149" s="9" t="n"/>
      <c r="P149" s="9" t="n"/>
    </row>
    <row r="150">
      <c r="A150" s="36" t="n"/>
      <c r="B150" s="36" t="n"/>
      <c r="C150" s="36" t="n"/>
      <c r="D150" s="36" t="n"/>
      <c r="E150" s="36" t="n"/>
      <c r="F150" s="36" t="n"/>
      <c r="G150" s="36" t="n"/>
      <c r="H150" s="36" t="n"/>
      <c r="I150" s="37" t="n"/>
      <c r="J150" s="34" t="str">
        <f>IF(OR(I150="",F150=""),"",IF(IFERROR(VLOOKUP(F150,FREQ_TABLE,2,FALSE),0)=0,"",I150+VLOOKUP(F150,FREQ_TABLE,2,FALSE)))</f>
        <v/>
      </c>
      <c r="K150" s="35" t="str">
        <f>IF(J150="","",J150-TODAY())</f>
        <v/>
      </c>
      <c r="L150" s="35" t="str">
        <f>IF(D150="","",IF(I150="","Missing",IF(J150="","Collected",IF(J150&lt;TODAY(),"Overdue",IF(J150-TODAY()&lt;=DUE_SOON_DAYS,"Due soon","Current")))))</f>
        <v/>
      </c>
      <c r="M150" s="35" t="str">
        <f>IF(OR(I150="",AUDIT_START="",AUDIT_END=""),"",IF(AND(I150&gt;=AUDIT_START,I150&lt;=AUDIT_END),"Yes","No"))</f>
        <v/>
      </c>
      <c r="N150" s="36" t="n"/>
      <c r="O150" s="36" t="n"/>
      <c r="P150" s="36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33" t="n"/>
      <c r="J151" s="34" t="str">
        <f>IF(OR(I151="",F151=""),"",IF(IFERROR(VLOOKUP(F151,FREQ_TABLE,2,FALSE),0)=0,"",I151+VLOOKUP(F151,FREQ_TABLE,2,FALSE)))</f>
        <v/>
      </c>
      <c r="K151" s="35" t="str">
        <f>IF(J151="","",J151-TODAY())</f>
        <v/>
      </c>
      <c r="L151" s="35" t="str">
        <f>IF(D151="","",IF(I151="","Missing",IF(J151="","Collected",IF(J151&lt;TODAY(),"Overdue",IF(J151-TODAY()&lt;=DUE_SOON_DAYS,"Due soon","Current")))))</f>
        <v/>
      </c>
      <c r="M151" s="35" t="str">
        <f>IF(OR(I151="",AUDIT_START="",AUDIT_END=""),"",IF(AND(I151&gt;=AUDIT_START,I151&lt;=AUDIT_END),"Yes","No"))</f>
        <v/>
      </c>
      <c r="N151" s="9" t="n"/>
      <c r="O151" s="9" t="n"/>
      <c r="P151" s="9" t="n"/>
    </row>
    <row r="152">
      <c r="A152" s="36" t="n"/>
      <c r="B152" s="36" t="n"/>
      <c r="C152" s="36" t="n"/>
      <c r="D152" s="36" t="n"/>
      <c r="E152" s="36" t="n"/>
      <c r="F152" s="36" t="n"/>
      <c r="G152" s="36" t="n"/>
      <c r="H152" s="36" t="n"/>
      <c r="I152" s="37" t="n"/>
      <c r="J152" s="34" t="str">
        <f>IF(OR(I152="",F152=""),"",IF(IFERROR(VLOOKUP(F152,FREQ_TABLE,2,FALSE),0)=0,"",I152+VLOOKUP(F152,FREQ_TABLE,2,FALSE)))</f>
        <v/>
      </c>
      <c r="K152" s="35" t="str">
        <f>IF(J152="","",J152-TODAY())</f>
        <v/>
      </c>
      <c r="L152" s="35" t="str">
        <f>IF(D152="","",IF(I152="","Missing",IF(J152="","Collected",IF(J152&lt;TODAY(),"Overdue",IF(J152-TODAY()&lt;=DUE_SOON_DAYS,"Due soon","Current")))))</f>
        <v/>
      </c>
      <c r="M152" s="35" t="str">
        <f>IF(OR(I152="",AUDIT_START="",AUDIT_END=""),"",IF(AND(I152&gt;=AUDIT_START,I152&lt;=AUDIT_END),"Yes","No"))</f>
        <v/>
      </c>
      <c r="N152" s="36" t="n"/>
      <c r="O152" s="36" t="n"/>
      <c r="P152" s="36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33" t="n"/>
      <c r="J153" s="34" t="str">
        <f>IF(OR(I153="",F153=""),"",IF(IFERROR(VLOOKUP(F153,FREQ_TABLE,2,FALSE),0)=0,"",I153+VLOOKUP(F153,FREQ_TABLE,2,FALSE)))</f>
        <v/>
      </c>
      <c r="K153" s="35" t="str">
        <f>IF(J153="","",J153-TODAY())</f>
        <v/>
      </c>
      <c r="L153" s="35" t="str">
        <f>IF(D153="","",IF(I153="","Missing",IF(J153="","Collected",IF(J153&lt;TODAY(),"Overdue",IF(J153-TODAY()&lt;=DUE_SOON_DAYS,"Due soon","Current")))))</f>
        <v/>
      </c>
      <c r="M153" s="35" t="str">
        <f>IF(OR(I153="",AUDIT_START="",AUDIT_END=""),"",IF(AND(I153&gt;=AUDIT_START,I153&lt;=AUDIT_END),"Yes","No"))</f>
        <v/>
      </c>
      <c r="N153" s="9" t="n"/>
      <c r="O153" s="9" t="n"/>
      <c r="P153" s="9" t="n"/>
    </row>
    <row r="154">
      <c r="A154" s="36" t="n"/>
      <c r="B154" s="36" t="n"/>
      <c r="C154" s="36" t="n"/>
      <c r="D154" s="36" t="n"/>
      <c r="E154" s="36" t="n"/>
      <c r="F154" s="36" t="n"/>
      <c r="G154" s="36" t="n"/>
      <c r="H154" s="36" t="n"/>
      <c r="I154" s="37" t="n"/>
      <c r="J154" s="34" t="str">
        <f>IF(OR(I154="",F154=""),"",IF(IFERROR(VLOOKUP(F154,FREQ_TABLE,2,FALSE),0)=0,"",I154+VLOOKUP(F154,FREQ_TABLE,2,FALSE)))</f>
        <v/>
      </c>
      <c r="K154" s="35" t="str">
        <f>IF(J154="","",J154-TODAY())</f>
        <v/>
      </c>
      <c r="L154" s="35" t="str">
        <f>IF(D154="","",IF(I154="","Missing",IF(J154="","Collected",IF(J154&lt;TODAY(),"Overdue",IF(J154-TODAY()&lt;=DUE_SOON_DAYS,"Due soon","Current")))))</f>
        <v/>
      </c>
      <c r="M154" s="35" t="str">
        <f>IF(OR(I154="",AUDIT_START="",AUDIT_END=""),"",IF(AND(I154&gt;=AUDIT_START,I154&lt;=AUDIT_END),"Yes","No"))</f>
        <v/>
      </c>
      <c r="N154" s="36" t="n"/>
      <c r="O154" s="36" t="n"/>
      <c r="P154" s="36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33" t="n"/>
      <c r="J155" s="34" t="str">
        <f>IF(OR(I155="",F155=""),"",IF(IFERROR(VLOOKUP(F155,FREQ_TABLE,2,FALSE),0)=0,"",I155+VLOOKUP(F155,FREQ_TABLE,2,FALSE)))</f>
        <v/>
      </c>
      <c r="K155" s="35" t="str">
        <f>IF(J155="","",J155-TODAY())</f>
        <v/>
      </c>
      <c r="L155" s="35" t="str">
        <f>IF(D155="","",IF(I155="","Missing",IF(J155="","Collected",IF(J155&lt;TODAY(),"Overdue",IF(J155-TODAY()&lt;=DUE_SOON_DAYS,"Due soon","Current")))))</f>
        <v/>
      </c>
      <c r="M155" s="35" t="str">
        <f>IF(OR(I155="",AUDIT_START="",AUDIT_END=""),"",IF(AND(I155&gt;=AUDIT_START,I155&lt;=AUDIT_END),"Yes","No"))</f>
        <v/>
      </c>
      <c r="N155" s="9" t="n"/>
      <c r="O155" s="9" t="n"/>
      <c r="P155" s="9" t="n"/>
    </row>
    <row r="156">
      <c r="A156" s="36" t="n"/>
      <c r="B156" s="36" t="n"/>
      <c r="C156" s="36" t="n"/>
      <c r="D156" s="36" t="n"/>
      <c r="E156" s="36" t="n"/>
      <c r="F156" s="36" t="n"/>
      <c r="G156" s="36" t="n"/>
      <c r="H156" s="36" t="n"/>
      <c r="I156" s="37" t="n"/>
      <c r="J156" s="34" t="str">
        <f>IF(OR(I156="",F156=""),"",IF(IFERROR(VLOOKUP(F156,FREQ_TABLE,2,FALSE),0)=0,"",I156+VLOOKUP(F156,FREQ_TABLE,2,FALSE)))</f>
        <v/>
      </c>
      <c r="K156" s="35" t="str">
        <f>IF(J156="","",J156-TODAY())</f>
        <v/>
      </c>
      <c r="L156" s="35" t="str">
        <f>IF(D156="","",IF(I156="","Missing",IF(J156="","Collected",IF(J156&lt;TODAY(),"Overdue",IF(J156-TODAY()&lt;=DUE_SOON_DAYS,"Due soon","Current")))))</f>
        <v/>
      </c>
      <c r="M156" s="35" t="str">
        <f>IF(OR(I156="",AUDIT_START="",AUDIT_END=""),"",IF(AND(I156&gt;=AUDIT_START,I156&lt;=AUDIT_END),"Yes","No"))</f>
        <v/>
      </c>
      <c r="N156" s="36" t="n"/>
      <c r="O156" s="36" t="n"/>
      <c r="P156" s="36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33" t="n"/>
      <c r="J157" s="34" t="str">
        <f>IF(OR(I157="",F157=""),"",IF(IFERROR(VLOOKUP(F157,FREQ_TABLE,2,FALSE),0)=0,"",I157+VLOOKUP(F157,FREQ_TABLE,2,FALSE)))</f>
        <v/>
      </c>
      <c r="K157" s="35" t="str">
        <f>IF(J157="","",J157-TODAY())</f>
        <v/>
      </c>
      <c r="L157" s="35" t="str">
        <f>IF(D157="","",IF(I157="","Missing",IF(J157="","Collected",IF(J157&lt;TODAY(),"Overdue",IF(J157-TODAY()&lt;=DUE_SOON_DAYS,"Due soon","Current")))))</f>
        <v/>
      </c>
      <c r="M157" s="35" t="str">
        <f>IF(OR(I157="",AUDIT_START="",AUDIT_END=""),"",IF(AND(I157&gt;=AUDIT_START,I157&lt;=AUDIT_END),"Yes","No"))</f>
        <v/>
      </c>
      <c r="N157" s="9" t="n"/>
      <c r="O157" s="9" t="n"/>
      <c r="P157" s="9" t="n"/>
    </row>
    <row r="158">
      <c r="A158" s="36" t="n"/>
      <c r="B158" s="36" t="n"/>
      <c r="C158" s="36" t="n"/>
      <c r="D158" s="36" t="n"/>
      <c r="E158" s="36" t="n"/>
      <c r="F158" s="36" t="n"/>
      <c r="G158" s="36" t="n"/>
      <c r="H158" s="36" t="n"/>
      <c r="I158" s="37" t="n"/>
      <c r="J158" s="34" t="str">
        <f>IF(OR(I158="",F158=""),"",IF(IFERROR(VLOOKUP(F158,FREQ_TABLE,2,FALSE),0)=0,"",I158+VLOOKUP(F158,FREQ_TABLE,2,FALSE)))</f>
        <v/>
      </c>
      <c r="K158" s="35" t="str">
        <f>IF(J158="","",J158-TODAY())</f>
        <v/>
      </c>
      <c r="L158" s="35" t="str">
        <f>IF(D158="","",IF(I158="","Missing",IF(J158="","Collected",IF(J158&lt;TODAY(),"Overdue",IF(J158-TODAY()&lt;=DUE_SOON_DAYS,"Due soon","Current")))))</f>
        <v/>
      </c>
      <c r="M158" s="35" t="str">
        <f>IF(OR(I158="",AUDIT_START="",AUDIT_END=""),"",IF(AND(I158&gt;=AUDIT_START,I158&lt;=AUDIT_END),"Yes","No"))</f>
        <v/>
      </c>
      <c r="N158" s="36" t="n"/>
      <c r="O158" s="36" t="n"/>
      <c r="P158" s="36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33" t="n"/>
      <c r="J159" s="34" t="str">
        <f>IF(OR(I159="",F159=""),"",IF(IFERROR(VLOOKUP(F159,FREQ_TABLE,2,FALSE),0)=0,"",I159+VLOOKUP(F159,FREQ_TABLE,2,FALSE)))</f>
        <v/>
      </c>
      <c r="K159" s="35" t="str">
        <f>IF(J159="","",J159-TODAY())</f>
        <v/>
      </c>
      <c r="L159" s="35" t="str">
        <f>IF(D159="","",IF(I159="","Missing",IF(J159="","Collected",IF(J159&lt;TODAY(),"Overdue",IF(J159-TODAY()&lt;=DUE_SOON_DAYS,"Due soon","Current")))))</f>
        <v/>
      </c>
      <c r="M159" s="35" t="str">
        <f>IF(OR(I159="",AUDIT_START="",AUDIT_END=""),"",IF(AND(I159&gt;=AUDIT_START,I159&lt;=AUDIT_END),"Yes","No"))</f>
        <v/>
      </c>
      <c r="N159" s="9" t="n"/>
      <c r="O159" s="9" t="n"/>
      <c r="P159" s="9" t="n"/>
    </row>
    <row r="160">
      <c r="A160" s="36" t="n"/>
      <c r="B160" s="36" t="n"/>
      <c r="C160" s="36" t="n"/>
      <c r="D160" s="36" t="n"/>
      <c r="E160" s="36" t="n"/>
      <c r="F160" s="36" t="n"/>
      <c r="G160" s="36" t="n"/>
      <c r="H160" s="36" t="n"/>
      <c r="I160" s="37" t="n"/>
      <c r="J160" s="34" t="str">
        <f>IF(OR(I160="",F160=""),"",IF(IFERROR(VLOOKUP(F160,FREQ_TABLE,2,FALSE),0)=0,"",I160+VLOOKUP(F160,FREQ_TABLE,2,FALSE)))</f>
        <v/>
      </c>
      <c r="K160" s="35" t="str">
        <f>IF(J160="","",J160-TODAY())</f>
        <v/>
      </c>
      <c r="L160" s="35" t="str">
        <f>IF(D160="","",IF(I160="","Missing",IF(J160="","Collected",IF(J160&lt;TODAY(),"Overdue",IF(J160-TODAY()&lt;=DUE_SOON_DAYS,"Due soon","Current")))))</f>
        <v/>
      </c>
      <c r="M160" s="35" t="str">
        <f>IF(OR(I160="",AUDIT_START="",AUDIT_END=""),"",IF(AND(I160&gt;=AUDIT_START,I160&lt;=AUDIT_END),"Yes","No"))</f>
        <v/>
      </c>
      <c r="N160" s="36" t="n"/>
      <c r="O160" s="36" t="n"/>
      <c r="P160" s="36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33" t="n"/>
      <c r="J161" s="34" t="str">
        <f>IF(OR(I161="",F161=""),"",IF(IFERROR(VLOOKUP(F161,FREQ_TABLE,2,FALSE),0)=0,"",I161+VLOOKUP(F161,FREQ_TABLE,2,FALSE)))</f>
        <v/>
      </c>
      <c r="K161" s="35" t="str">
        <f>IF(J161="","",J161-TODAY())</f>
        <v/>
      </c>
      <c r="L161" s="35" t="str">
        <f>IF(D161="","",IF(I161="","Missing",IF(J161="","Collected",IF(J161&lt;TODAY(),"Overdue",IF(J161-TODAY()&lt;=DUE_SOON_DAYS,"Due soon","Current")))))</f>
        <v/>
      </c>
      <c r="M161" s="35" t="str">
        <f>IF(OR(I161="",AUDIT_START="",AUDIT_END=""),"",IF(AND(I161&gt;=AUDIT_START,I161&lt;=AUDIT_END),"Yes","No"))</f>
        <v/>
      </c>
      <c r="N161" s="9" t="n"/>
      <c r="O161" s="9" t="n"/>
      <c r="P161" s="9" t="n"/>
    </row>
    <row r="162">
      <c r="A162" s="36" t="n"/>
      <c r="B162" s="36" t="n"/>
      <c r="C162" s="36" t="n"/>
      <c r="D162" s="36" t="n"/>
      <c r="E162" s="36" t="n"/>
      <c r="F162" s="36" t="n"/>
      <c r="G162" s="36" t="n"/>
      <c r="H162" s="36" t="n"/>
      <c r="I162" s="37" t="n"/>
      <c r="J162" s="34" t="str">
        <f>IF(OR(I162="",F162=""),"",IF(IFERROR(VLOOKUP(F162,FREQ_TABLE,2,FALSE),0)=0,"",I162+VLOOKUP(F162,FREQ_TABLE,2,FALSE)))</f>
        <v/>
      </c>
      <c r="K162" s="35" t="str">
        <f>IF(J162="","",J162-TODAY())</f>
        <v/>
      </c>
      <c r="L162" s="35" t="str">
        <f>IF(D162="","",IF(I162="","Missing",IF(J162="","Collected",IF(J162&lt;TODAY(),"Overdue",IF(J162-TODAY()&lt;=DUE_SOON_DAYS,"Due soon","Current")))))</f>
        <v/>
      </c>
      <c r="M162" s="35" t="str">
        <f>IF(OR(I162="",AUDIT_START="",AUDIT_END=""),"",IF(AND(I162&gt;=AUDIT_START,I162&lt;=AUDIT_END),"Yes","No"))</f>
        <v/>
      </c>
      <c r="N162" s="36" t="n"/>
      <c r="O162" s="36" t="n"/>
      <c r="P162" s="36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33" t="n"/>
      <c r="J163" s="34" t="str">
        <f>IF(OR(I163="",F163=""),"",IF(IFERROR(VLOOKUP(F163,FREQ_TABLE,2,FALSE),0)=0,"",I163+VLOOKUP(F163,FREQ_TABLE,2,FALSE)))</f>
        <v/>
      </c>
      <c r="K163" s="35" t="str">
        <f>IF(J163="","",J163-TODAY())</f>
        <v/>
      </c>
      <c r="L163" s="35" t="str">
        <f>IF(D163="","",IF(I163="","Missing",IF(J163="","Collected",IF(J163&lt;TODAY(),"Overdue",IF(J163-TODAY()&lt;=DUE_SOON_DAYS,"Due soon","Current")))))</f>
        <v/>
      </c>
      <c r="M163" s="35" t="str">
        <f>IF(OR(I163="",AUDIT_START="",AUDIT_END=""),"",IF(AND(I163&gt;=AUDIT_START,I163&lt;=AUDIT_END),"Yes","No"))</f>
        <v/>
      </c>
      <c r="N163" s="9" t="n"/>
      <c r="O163" s="9" t="n"/>
      <c r="P163" s="9" t="n"/>
    </row>
    <row r="164">
      <c r="A164" s="36" t="n"/>
      <c r="B164" s="36" t="n"/>
      <c r="C164" s="36" t="n"/>
      <c r="D164" s="36" t="n"/>
      <c r="E164" s="36" t="n"/>
      <c r="F164" s="36" t="n"/>
      <c r="G164" s="36" t="n"/>
      <c r="H164" s="36" t="n"/>
      <c r="I164" s="37" t="n"/>
      <c r="J164" s="34" t="str">
        <f>IF(OR(I164="",F164=""),"",IF(IFERROR(VLOOKUP(F164,FREQ_TABLE,2,FALSE),0)=0,"",I164+VLOOKUP(F164,FREQ_TABLE,2,FALSE)))</f>
        <v/>
      </c>
      <c r="K164" s="35" t="str">
        <f>IF(J164="","",J164-TODAY())</f>
        <v/>
      </c>
      <c r="L164" s="35" t="str">
        <f>IF(D164="","",IF(I164="","Missing",IF(J164="","Collected",IF(J164&lt;TODAY(),"Overdue",IF(J164-TODAY()&lt;=DUE_SOON_DAYS,"Due soon","Current")))))</f>
        <v/>
      </c>
      <c r="M164" s="35" t="str">
        <f>IF(OR(I164="",AUDIT_START="",AUDIT_END=""),"",IF(AND(I164&gt;=AUDIT_START,I164&lt;=AUDIT_END),"Yes","No"))</f>
        <v/>
      </c>
      <c r="N164" s="36" t="n"/>
      <c r="O164" s="36" t="n"/>
      <c r="P164" s="36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33" t="n"/>
      <c r="J165" s="34" t="str">
        <f>IF(OR(I165="",F165=""),"",IF(IFERROR(VLOOKUP(F165,FREQ_TABLE,2,FALSE),0)=0,"",I165+VLOOKUP(F165,FREQ_TABLE,2,FALSE)))</f>
        <v/>
      </c>
      <c r="K165" s="35" t="str">
        <f>IF(J165="","",J165-TODAY())</f>
        <v/>
      </c>
      <c r="L165" s="35" t="str">
        <f>IF(D165="","",IF(I165="","Missing",IF(J165="","Collected",IF(J165&lt;TODAY(),"Overdue",IF(J165-TODAY()&lt;=DUE_SOON_DAYS,"Due soon","Current")))))</f>
        <v/>
      </c>
      <c r="M165" s="35" t="str">
        <f>IF(OR(I165="",AUDIT_START="",AUDIT_END=""),"",IF(AND(I165&gt;=AUDIT_START,I165&lt;=AUDIT_END),"Yes","No"))</f>
        <v/>
      </c>
      <c r="N165" s="9" t="n"/>
      <c r="O165" s="9" t="n"/>
      <c r="P165" s="9" t="n"/>
    </row>
    <row r="166">
      <c r="A166" s="36" t="n"/>
      <c r="B166" s="36" t="n"/>
      <c r="C166" s="36" t="n"/>
      <c r="D166" s="36" t="n"/>
      <c r="E166" s="36" t="n"/>
      <c r="F166" s="36" t="n"/>
      <c r="G166" s="36" t="n"/>
      <c r="H166" s="36" t="n"/>
      <c r="I166" s="37" t="n"/>
      <c r="J166" s="34" t="str">
        <f>IF(OR(I166="",F166=""),"",IF(IFERROR(VLOOKUP(F166,FREQ_TABLE,2,FALSE),0)=0,"",I166+VLOOKUP(F166,FREQ_TABLE,2,FALSE)))</f>
        <v/>
      </c>
      <c r="K166" s="35" t="str">
        <f>IF(J166="","",J166-TODAY())</f>
        <v/>
      </c>
      <c r="L166" s="35" t="str">
        <f>IF(D166="","",IF(I166="","Missing",IF(J166="","Collected",IF(J166&lt;TODAY(),"Overdue",IF(J166-TODAY()&lt;=DUE_SOON_DAYS,"Due soon","Current")))))</f>
        <v/>
      </c>
      <c r="M166" s="35" t="str">
        <f>IF(OR(I166="",AUDIT_START="",AUDIT_END=""),"",IF(AND(I166&gt;=AUDIT_START,I166&lt;=AUDIT_END),"Yes","No"))</f>
        <v/>
      </c>
      <c r="N166" s="36" t="n"/>
      <c r="O166" s="36" t="n"/>
      <c r="P166" s="36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33" t="n"/>
      <c r="J167" s="34" t="str">
        <f>IF(OR(I167="",F167=""),"",IF(IFERROR(VLOOKUP(F167,FREQ_TABLE,2,FALSE),0)=0,"",I167+VLOOKUP(F167,FREQ_TABLE,2,FALSE)))</f>
        <v/>
      </c>
      <c r="K167" s="35" t="str">
        <f>IF(J167="","",J167-TODAY())</f>
        <v/>
      </c>
      <c r="L167" s="35" t="str">
        <f>IF(D167="","",IF(I167="","Missing",IF(J167="","Collected",IF(J167&lt;TODAY(),"Overdue",IF(J167-TODAY()&lt;=DUE_SOON_DAYS,"Due soon","Current")))))</f>
        <v/>
      </c>
      <c r="M167" s="35" t="str">
        <f>IF(OR(I167="",AUDIT_START="",AUDIT_END=""),"",IF(AND(I167&gt;=AUDIT_START,I167&lt;=AUDIT_END),"Yes","No"))</f>
        <v/>
      </c>
      <c r="N167" s="9" t="n"/>
      <c r="O167" s="9" t="n"/>
      <c r="P167" s="9" t="n"/>
    </row>
    <row r="168">
      <c r="A168" s="36" t="n"/>
      <c r="B168" s="36" t="n"/>
      <c r="C168" s="36" t="n"/>
      <c r="D168" s="36" t="n"/>
      <c r="E168" s="36" t="n"/>
      <c r="F168" s="36" t="n"/>
      <c r="G168" s="36" t="n"/>
      <c r="H168" s="36" t="n"/>
      <c r="I168" s="37" t="n"/>
      <c r="J168" s="34" t="str">
        <f>IF(OR(I168="",F168=""),"",IF(IFERROR(VLOOKUP(F168,FREQ_TABLE,2,FALSE),0)=0,"",I168+VLOOKUP(F168,FREQ_TABLE,2,FALSE)))</f>
        <v/>
      </c>
      <c r="K168" s="35" t="str">
        <f>IF(J168="","",J168-TODAY())</f>
        <v/>
      </c>
      <c r="L168" s="35" t="str">
        <f>IF(D168="","",IF(I168="","Missing",IF(J168="","Collected",IF(J168&lt;TODAY(),"Overdue",IF(J168-TODAY()&lt;=DUE_SOON_DAYS,"Due soon","Current")))))</f>
        <v/>
      </c>
      <c r="M168" s="35" t="str">
        <f>IF(OR(I168="",AUDIT_START="",AUDIT_END=""),"",IF(AND(I168&gt;=AUDIT_START,I168&lt;=AUDIT_END),"Yes","No"))</f>
        <v/>
      </c>
      <c r="N168" s="36" t="n"/>
      <c r="O168" s="36" t="n"/>
      <c r="P168" s="36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33" t="n"/>
      <c r="J169" s="34" t="str">
        <f>IF(OR(I169="",F169=""),"",IF(IFERROR(VLOOKUP(F169,FREQ_TABLE,2,FALSE),0)=0,"",I169+VLOOKUP(F169,FREQ_TABLE,2,FALSE)))</f>
        <v/>
      </c>
      <c r="K169" s="35" t="str">
        <f>IF(J169="","",J169-TODAY())</f>
        <v/>
      </c>
      <c r="L169" s="35" t="str">
        <f>IF(D169="","",IF(I169="","Missing",IF(J169="","Collected",IF(J169&lt;TODAY(),"Overdue",IF(J169-TODAY()&lt;=DUE_SOON_DAYS,"Due soon","Current")))))</f>
        <v/>
      </c>
      <c r="M169" s="35" t="str">
        <f>IF(OR(I169="",AUDIT_START="",AUDIT_END=""),"",IF(AND(I169&gt;=AUDIT_START,I169&lt;=AUDIT_END),"Yes","No"))</f>
        <v/>
      </c>
      <c r="N169" s="9" t="n"/>
      <c r="O169" s="9" t="n"/>
      <c r="P169" s="9" t="n"/>
    </row>
    <row r="170">
      <c r="A170" s="36" t="n"/>
      <c r="B170" s="36" t="n"/>
      <c r="C170" s="36" t="n"/>
      <c r="D170" s="36" t="n"/>
      <c r="E170" s="36" t="n"/>
      <c r="F170" s="36" t="n"/>
      <c r="G170" s="36" t="n"/>
      <c r="H170" s="36" t="n"/>
      <c r="I170" s="37" t="n"/>
      <c r="J170" s="34" t="str">
        <f>IF(OR(I170="",F170=""),"",IF(IFERROR(VLOOKUP(F170,FREQ_TABLE,2,FALSE),0)=0,"",I170+VLOOKUP(F170,FREQ_TABLE,2,FALSE)))</f>
        <v/>
      </c>
      <c r="K170" s="35" t="str">
        <f>IF(J170="","",J170-TODAY())</f>
        <v/>
      </c>
      <c r="L170" s="35" t="str">
        <f>IF(D170="","",IF(I170="","Missing",IF(J170="","Collected",IF(J170&lt;TODAY(),"Overdue",IF(J170-TODAY()&lt;=DUE_SOON_DAYS,"Due soon","Current")))))</f>
        <v/>
      </c>
      <c r="M170" s="35" t="str">
        <f>IF(OR(I170="",AUDIT_START="",AUDIT_END=""),"",IF(AND(I170&gt;=AUDIT_START,I170&lt;=AUDIT_END),"Yes","No"))</f>
        <v/>
      </c>
      <c r="N170" s="36" t="n"/>
      <c r="O170" s="36" t="n"/>
      <c r="P170" s="36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33" t="n"/>
      <c r="J171" s="34" t="str">
        <f>IF(OR(I171="",F171=""),"",IF(IFERROR(VLOOKUP(F171,FREQ_TABLE,2,FALSE),0)=0,"",I171+VLOOKUP(F171,FREQ_TABLE,2,FALSE)))</f>
        <v/>
      </c>
      <c r="K171" s="35" t="str">
        <f>IF(J171="","",J171-TODAY())</f>
        <v/>
      </c>
      <c r="L171" s="35" t="str">
        <f>IF(D171="","",IF(I171="","Missing",IF(J171="","Collected",IF(J171&lt;TODAY(),"Overdue",IF(J171-TODAY()&lt;=DUE_SOON_DAYS,"Due soon","Current")))))</f>
        <v/>
      </c>
      <c r="M171" s="35" t="str">
        <f>IF(OR(I171="",AUDIT_START="",AUDIT_END=""),"",IF(AND(I171&gt;=AUDIT_START,I171&lt;=AUDIT_END),"Yes","No"))</f>
        <v/>
      </c>
      <c r="N171" s="9" t="n"/>
      <c r="O171" s="9" t="n"/>
      <c r="P171" s="9" t="n"/>
    </row>
    <row r="172">
      <c r="A172" s="36" t="n"/>
      <c r="B172" s="36" t="n"/>
      <c r="C172" s="36" t="n"/>
      <c r="D172" s="36" t="n"/>
      <c r="E172" s="36" t="n"/>
      <c r="F172" s="36" t="n"/>
      <c r="G172" s="36" t="n"/>
      <c r="H172" s="36" t="n"/>
      <c r="I172" s="37" t="n"/>
      <c r="J172" s="34" t="str">
        <f>IF(OR(I172="",F172=""),"",IF(IFERROR(VLOOKUP(F172,FREQ_TABLE,2,FALSE),0)=0,"",I172+VLOOKUP(F172,FREQ_TABLE,2,FALSE)))</f>
        <v/>
      </c>
      <c r="K172" s="35" t="str">
        <f>IF(J172="","",J172-TODAY())</f>
        <v/>
      </c>
      <c r="L172" s="35" t="str">
        <f>IF(D172="","",IF(I172="","Missing",IF(J172="","Collected",IF(J172&lt;TODAY(),"Overdue",IF(J172-TODAY()&lt;=DUE_SOON_DAYS,"Due soon","Current")))))</f>
        <v/>
      </c>
      <c r="M172" s="35" t="str">
        <f>IF(OR(I172="",AUDIT_START="",AUDIT_END=""),"",IF(AND(I172&gt;=AUDIT_START,I172&lt;=AUDIT_END),"Yes","No"))</f>
        <v/>
      </c>
      <c r="N172" s="36" t="n"/>
      <c r="O172" s="36" t="n"/>
      <c r="P172" s="36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33" t="n"/>
      <c r="J173" s="34" t="str">
        <f>IF(OR(I173="",F173=""),"",IF(IFERROR(VLOOKUP(F173,FREQ_TABLE,2,FALSE),0)=0,"",I173+VLOOKUP(F173,FREQ_TABLE,2,FALSE)))</f>
        <v/>
      </c>
      <c r="K173" s="35" t="str">
        <f>IF(J173="","",J173-TODAY())</f>
        <v/>
      </c>
      <c r="L173" s="35" t="str">
        <f>IF(D173="","",IF(I173="","Missing",IF(J173="","Collected",IF(J173&lt;TODAY(),"Overdue",IF(J173-TODAY()&lt;=DUE_SOON_DAYS,"Due soon","Current")))))</f>
        <v/>
      </c>
      <c r="M173" s="35" t="str">
        <f>IF(OR(I173="",AUDIT_START="",AUDIT_END=""),"",IF(AND(I173&gt;=AUDIT_START,I173&lt;=AUDIT_END),"Yes","No"))</f>
        <v/>
      </c>
      <c r="N173" s="9" t="n"/>
      <c r="O173" s="9" t="n"/>
      <c r="P173" s="9" t="n"/>
    </row>
    <row r="174">
      <c r="A174" s="36" t="n"/>
      <c r="B174" s="36" t="n"/>
      <c r="C174" s="36" t="n"/>
      <c r="D174" s="36" t="n"/>
      <c r="E174" s="36" t="n"/>
      <c r="F174" s="36" t="n"/>
      <c r="G174" s="36" t="n"/>
      <c r="H174" s="36" t="n"/>
      <c r="I174" s="37" t="n"/>
      <c r="J174" s="34" t="str">
        <f>IF(OR(I174="",F174=""),"",IF(IFERROR(VLOOKUP(F174,FREQ_TABLE,2,FALSE),0)=0,"",I174+VLOOKUP(F174,FREQ_TABLE,2,FALSE)))</f>
        <v/>
      </c>
      <c r="K174" s="35" t="str">
        <f>IF(J174="","",J174-TODAY())</f>
        <v/>
      </c>
      <c r="L174" s="35" t="str">
        <f>IF(D174="","",IF(I174="","Missing",IF(J174="","Collected",IF(J174&lt;TODAY(),"Overdue",IF(J174-TODAY()&lt;=DUE_SOON_DAYS,"Due soon","Current")))))</f>
        <v/>
      </c>
      <c r="M174" s="35" t="str">
        <f>IF(OR(I174="",AUDIT_START="",AUDIT_END=""),"",IF(AND(I174&gt;=AUDIT_START,I174&lt;=AUDIT_END),"Yes","No"))</f>
        <v/>
      </c>
      <c r="N174" s="36" t="n"/>
      <c r="O174" s="36" t="n"/>
      <c r="P174" s="36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33" t="n"/>
      <c r="J175" s="34" t="str">
        <f>IF(OR(I175="",F175=""),"",IF(IFERROR(VLOOKUP(F175,FREQ_TABLE,2,FALSE),0)=0,"",I175+VLOOKUP(F175,FREQ_TABLE,2,FALSE)))</f>
        <v/>
      </c>
      <c r="K175" s="35" t="str">
        <f>IF(J175="","",J175-TODAY())</f>
        <v/>
      </c>
      <c r="L175" s="35" t="str">
        <f>IF(D175="","",IF(I175="","Missing",IF(J175="","Collected",IF(J175&lt;TODAY(),"Overdue",IF(J175-TODAY()&lt;=DUE_SOON_DAYS,"Due soon","Current")))))</f>
        <v/>
      </c>
      <c r="M175" s="35" t="str">
        <f>IF(OR(I175="",AUDIT_START="",AUDIT_END=""),"",IF(AND(I175&gt;=AUDIT_START,I175&lt;=AUDIT_END),"Yes","No"))</f>
        <v/>
      </c>
      <c r="N175" s="9" t="n"/>
      <c r="O175" s="9" t="n"/>
      <c r="P175" s="9" t="n"/>
    </row>
    <row r="176">
      <c r="A176" s="36" t="n"/>
      <c r="B176" s="36" t="n"/>
      <c r="C176" s="36" t="n"/>
      <c r="D176" s="36" t="n"/>
      <c r="E176" s="36" t="n"/>
      <c r="F176" s="36" t="n"/>
      <c r="G176" s="36" t="n"/>
      <c r="H176" s="36" t="n"/>
      <c r="I176" s="37" t="n"/>
      <c r="J176" s="34" t="str">
        <f>IF(OR(I176="",F176=""),"",IF(IFERROR(VLOOKUP(F176,FREQ_TABLE,2,FALSE),0)=0,"",I176+VLOOKUP(F176,FREQ_TABLE,2,FALSE)))</f>
        <v/>
      </c>
      <c r="K176" s="35" t="str">
        <f>IF(J176="","",J176-TODAY())</f>
        <v/>
      </c>
      <c r="L176" s="35" t="str">
        <f>IF(D176="","",IF(I176="","Missing",IF(J176="","Collected",IF(J176&lt;TODAY(),"Overdue",IF(J176-TODAY()&lt;=DUE_SOON_DAYS,"Due soon","Current")))))</f>
        <v/>
      </c>
      <c r="M176" s="35" t="str">
        <f>IF(OR(I176="",AUDIT_START="",AUDIT_END=""),"",IF(AND(I176&gt;=AUDIT_START,I176&lt;=AUDIT_END),"Yes","No"))</f>
        <v/>
      </c>
      <c r="N176" s="36" t="n"/>
      <c r="O176" s="36" t="n"/>
      <c r="P176" s="36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33" t="n"/>
      <c r="J177" s="34" t="str">
        <f>IF(OR(I177="",F177=""),"",IF(IFERROR(VLOOKUP(F177,FREQ_TABLE,2,FALSE),0)=0,"",I177+VLOOKUP(F177,FREQ_TABLE,2,FALSE)))</f>
        <v/>
      </c>
      <c r="K177" s="35" t="str">
        <f>IF(J177="","",J177-TODAY())</f>
        <v/>
      </c>
      <c r="L177" s="35" t="str">
        <f>IF(D177="","",IF(I177="","Missing",IF(J177="","Collected",IF(J177&lt;TODAY(),"Overdue",IF(J177-TODAY()&lt;=DUE_SOON_DAYS,"Due soon","Current")))))</f>
        <v/>
      </c>
      <c r="M177" s="35" t="str">
        <f>IF(OR(I177="",AUDIT_START="",AUDIT_END=""),"",IF(AND(I177&gt;=AUDIT_START,I177&lt;=AUDIT_END),"Yes","No"))</f>
        <v/>
      </c>
      <c r="N177" s="9" t="n"/>
      <c r="O177" s="9" t="n"/>
      <c r="P177" s="9" t="n"/>
    </row>
    <row r="178">
      <c r="A178" s="36" t="n"/>
      <c r="B178" s="36" t="n"/>
      <c r="C178" s="36" t="n"/>
      <c r="D178" s="36" t="n"/>
      <c r="E178" s="36" t="n"/>
      <c r="F178" s="36" t="n"/>
      <c r="G178" s="36" t="n"/>
      <c r="H178" s="36" t="n"/>
      <c r="I178" s="37" t="n"/>
      <c r="J178" s="34" t="str">
        <f>IF(OR(I178="",F178=""),"",IF(IFERROR(VLOOKUP(F178,FREQ_TABLE,2,FALSE),0)=0,"",I178+VLOOKUP(F178,FREQ_TABLE,2,FALSE)))</f>
        <v/>
      </c>
      <c r="K178" s="35" t="str">
        <f>IF(J178="","",J178-TODAY())</f>
        <v/>
      </c>
      <c r="L178" s="35" t="str">
        <f>IF(D178="","",IF(I178="","Missing",IF(J178="","Collected",IF(J178&lt;TODAY(),"Overdue",IF(J178-TODAY()&lt;=DUE_SOON_DAYS,"Due soon","Current")))))</f>
        <v/>
      </c>
      <c r="M178" s="35" t="str">
        <f>IF(OR(I178="",AUDIT_START="",AUDIT_END=""),"",IF(AND(I178&gt;=AUDIT_START,I178&lt;=AUDIT_END),"Yes","No"))</f>
        <v/>
      </c>
      <c r="N178" s="36" t="n"/>
      <c r="O178" s="36" t="n"/>
      <c r="P178" s="36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33" t="n"/>
      <c r="J179" s="34" t="str">
        <f>IF(OR(I179="",F179=""),"",IF(IFERROR(VLOOKUP(F179,FREQ_TABLE,2,FALSE),0)=0,"",I179+VLOOKUP(F179,FREQ_TABLE,2,FALSE)))</f>
        <v/>
      </c>
      <c r="K179" s="35" t="str">
        <f>IF(J179="","",J179-TODAY())</f>
        <v/>
      </c>
      <c r="L179" s="35" t="str">
        <f>IF(D179="","",IF(I179="","Missing",IF(J179="","Collected",IF(J179&lt;TODAY(),"Overdue",IF(J179-TODAY()&lt;=DUE_SOON_DAYS,"Due soon","Current")))))</f>
        <v/>
      </c>
      <c r="M179" s="35" t="str">
        <f>IF(OR(I179="",AUDIT_START="",AUDIT_END=""),"",IF(AND(I179&gt;=AUDIT_START,I179&lt;=AUDIT_END),"Yes","No"))</f>
        <v/>
      </c>
      <c r="N179" s="9" t="n"/>
      <c r="O179" s="9" t="n"/>
      <c r="P179" s="9" t="n"/>
    </row>
    <row r="180">
      <c r="A180" s="36" t="n"/>
      <c r="B180" s="36" t="n"/>
      <c r="C180" s="36" t="n"/>
      <c r="D180" s="36" t="n"/>
      <c r="E180" s="36" t="n"/>
      <c r="F180" s="36" t="n"/>
      <c r="G180" s="36" t="n"/>
      <c r="H180" s="36" t="n"/>
      <c r="I180" s="37" t="n"/>
      <c r="J180" s="34" t="str">
        <f>IF(OR(I180="",F180=""),"",IF(IFERROR(VLOOKUP(F180,FREQ_TABLE,2,FALSE),0)=0,"",I180+VLOOKUP(F180,FREQ_TABLE,2,FALSE)))</f>
        <v/>
      </c>
      <c r="K180" s="35" t="str">
        <f>IF(J180="","",J180-TODAY())</f>
        <v/>
      </c>
      <c r="L180" s="35" t="str">
        <f>IF(D180="","",IF(I180="","Missing",IF(J180="","Collected",IF(J180&lt;TODAY(),"Overdue",IF(J180-TODAY()&lt;=DUE_SOON_DAYS,"Due soon","Current")))))</f>
        <v/>
      </c>
      <c r="M180" s="35" t="str">
        <f>IF(OR(I180="",AUDIT_START="",AUDIT_END=""),"",IF(AND(I180&gt;=AUDIT_START,I180&lt;=AUDIT_END),"Yes","No"))</f>
        <v/>
      </c>
      <c r="N180" s="36" t="n"/>
      <c r="O180" s="36" t="n"/>
      <c r="P180" s="36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33" t="n"/>
      <c r="J181" s="34" t="str">
        <f>IF(OR(I181="",F181=""),"",IF(IFERROR(VLOOKUP(F181,FREQ_TABLE,2,FALSE),0)=0,"",I181+VLOOKUP(F181,FREQ_TABLE,2,FALSE)))</f>
        <v/>
      </c>
      <c r="K181" s="35" t="str">
        <f>IF(J181="","",J181-TODAY())</f>
        <v/>
      </c>
      <c r="L181" s="35" t="str">
        <f>IF(D181="","",IF(I181="","Missing",IF(J181="","Collected",IF(J181&lt;TODAY(),"Overdue",IF(J181-TODAY()&lt;=DUE_SOON_DAYS,"Due soon","Current")))))</f>
        <v/>
      </c>
      <c r="M181" s="35" t="str">
        <f>IF(OR(I181="",AUDIT_START="",AUDIT_END=""),"",IF(AND(I181&gt;=AUDIT_START,I181&lt;=AUDIT_END),"Yes","No"))</f>
        <v/>
      </c>
      <c r="N181" s="9" t="n"/>
      <c r="O181" s="9" t="n"/>
      <c r="P181" s="9" t="n"/>
    </row>
    <row r="182">
      <c r="A182" s="36" t="n"/>
      <c r="B182" s="36" t="n"/>
      <c r="C182" s="36" t="n"/>
      <c r="D182" s="36" t="n"/>
      <c r="E182" s="36" t="n"/>
      <c r="F182" s="36" t="n"/>
      <c r="G182" s="36" t="n"/>
      <c r="H182" s="36" t="n"/>
      <c r="I182" s="37" t="n"/>
      <c r="J182" s="34" t="str">
        <f>IF(OR(I182="",F182=""),"",IF(IFERROR(VLOOKUP(F182,FREQ_TABLE,2,FALSE),0)=0,"",I182+VLOOKUP(F182,FREQ_TABLE,2,FALSE)))</f>
        <v/>
      </c>
      <c r="K182" s="35" t="str">
        <f>IF(J182="","",J182-TODAY())</f>
        <v/>
      </c>
      <c r="L182" s="35" t="str">
        <f>IF(D182="","",IF(I182="","Missing",IF(J182="","Collected",IF(J182&lt;TODAY(),"Overdue",IF(J182-TODAY()&lt;=DUE_SOON_DAYS,"Due soon","Current")))))</f>
        <v/>
      </c>
      <c r="M182" s="35" t="str">
        <f>IF(OR(I182="",AUDIT_START="",AUDIT_END=""),"",IF(AND(I182&gt;=AUDIT_START,I182&lt;=AUDIT_END),"Yes","No"))</f>
        <v/>
      </c>
      <c r="N182" s="36" t="n"/>
      <c r="O182" s="36" t="n"/>
      <c r="P182" s="36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33" t="n"/>
      <c r="J183" s="34" t="str">
        <f>IF(OR(I183="",F183=""),"",IF(IFERROR(VLOOKUP(F183,FREQ_TABLE,2,FALSE),0)=0,"",I183+VLOOKUP(F183,FREQ_TABLE,2,FALSE)))</f>
        <v/>
      </c>
      <c r="K183" s="35" t="str">
        <f>IF(J183="","",J183-TODAY())</f>
        <v/>
      </c>
      <c r="L183" s="35" t="str">
        <f>IF(D183="","",IF(I183="","Missing",IF(J183="","Collected",IF(J183&lt;TODAY(),"Overdue",IF(J183-TODAY()&lt;=DUE_SOON_DAYS,"Due soon","Current")))))</f>
        <v/>
      </c>
      <c r="M183" s="35" t="str">
        <f>IF(OR(I183="",AUDIT_START="",AUDIT_END=""),"",IF(AND(I183&gt;=AUDIT_START,I183&lt;=AUDIT_END),"Yes","No"))</f>
        <v/>
      </c>
      <c r="N183" s="9" t="n"/>
      <c r="O183" s="9" t="n"/>
      <c r="P183" s="9" t="n"/>
    </row>
    <row r="184">
      <c r="A184" s="36" t="n"/>
      <c r="B184" s="36" t="n"/>
      <c r="C184" s="36" t="n"/>
      <c r="D184" s="36" t="n"/>
      <c r="E184" s="36" t="n"/>
      <c r="F184" s="36" t="n"/>
      <c r="G184" s="36" t="n"/>
      <c r="H184" s="36" t="n"/>
      <c r="I184" s="37" t="n"/>
      <c r="J184" s="34" t="str">
        <f>IF(OR(I184="",F184=""),"",IF(IFERROR(VLOOKUP(F184,FREQ_TABLE,2,FALSE),0)=0,"",I184+VLOOKUP(F184,FREQ_TABLE,2,FALSE)))</f>
        <v/>
      </c>
      <c r="K184" s="35" t="str">
        <f>IF(J184="","",J184-TODAY())</f>
        <v/>
      </c>
      <c r="L184" s="35" t="str">
        <f>IF(D184="","",IF(I184="","Missing",IF(J184="","Collected",IF(J184&lt;TODAY(),"Overdue",IF(J184-TODAY()&lt;=DUE_SOON_DAYS,"Due soon","Current")))))</f>
        <v/>
      </c>
      <c r="M184" s="35" t="str">
        <f>IF(OR(I184="",AUDIT_START="",AUDIT_END=""),"",IF(AND(I184&gt;=AUDIT_START,I184&lt;=AUDIT_END),"Yes","No"))</f>
        <v/>
      </c>
      <c r="N184" s="36" t="n"/>
      <c r="O184" s="36" t="n"/>
      <c r="P184" s="36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33" t="n"/>
      <c r="J185" s="34" t="str">
        <f>IF(OR(I185="",F185=""),"",IF(IFERROR(VLOOKUP(F185,FREQ_TABLE,2,FALSE),0)=0,"",I185+VLOOKUP(F185,FREQ_TABLE,2,FALSE)))</f>
        <v/>
      </c>
      <c r="K185" s="35" t="str">
        <f>IF(J185="","",J185-TODAY())</f>
        <v/>
      </c>
      <c r="L185" s="35" t="str">
        <f>IF(D185="","",IF(I185="","Missing",IF(J185="","Collected",IF(J185&lt;TODAY(),"Overdue",IF(J185-TODAY()&lt;=DUE_SOON_DAYS,"Due soon","Current")))))</f>
        <v/>
      </c>
      <c r="M185" s="35" t="str">
        <f>IF(OR(I185="",AUDIT_START="",AUDIT_END=""),"",IF(AND(I185&gt;=AUDIT_START,I185&lt;=AUDIT_END),"Yes","No"))</f>
        <v/>
      </c>
      <c r="N185" s="9" t="n"/>
      <c r="O185" s="9" t="n"/>
      <c r="P185" s="9" t="n"/>
    </row>
    <row r="186">
      <c r="A186" s="36" t="n"/>
      <c r="B186" s="36" t="n"/>
      <c r="C186" s="36" t="n"/>
      <c r="D186" s="36" t="n"/>
      <c r="E186" s="36" t="n"/>
      <c r="F186" s="36" t="n"/>
      <c r="G186" s="36" t="n"/>
      <c r="H186" s="36" t="n"/>
      <c r="I186" s="37" t="n"/>
      <c r="J186" s="34" t="str">
        <f>IF(OR(I186="",F186=""),"",IF(IFERROR(VLOOKUP(F186,FREQ_TABLE,2,FALSE),0)=0,"",I186+VLOOKUP(F186,FREQ_TABLE,2,FALSE)))</f>
        <v/>
      </c>
      <c r="K186" s="35" t="str">
        <f>IF(J186="","",J186-TODAY())</f>
        <v/>
      </c>
      <c r="L186" s="35" t="str">
        <f>IF(D186="","",IF(I186="","Missing",IF(J186="","Collected",IF(J186&lt;TODAY(),"Overdue",IF(J186-TODAY()&lt;=DUE_SOON_DAYS,"Due soon","Current")))))</f>
        <v/>
      </c>
      <c r="M186" s="35" t="str">
        <f>IF(OR(I186="",AUDIT_START="",AUDIT_END=""),"",IF(AND(I186&gt;=AUDIT_START,I186&lt;=AUDIT_END),"Yes","No"))</f>
        <v/>
      </c>
      <c r="N186" s="36" t="n"/>
      <c r="O186" s="36" t="n"/>
      <c r="P186" s="36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33" t="n"/>
      <c r="J187" s="34" t="str">
        <f>IF(OR(I187="",F187=""),"",IF(IFERROR(VLOOKUP(F187,FREQ_TABLE,2,FALSE),0)=0,"",I187+VLOOKUP(F187,FREQ_TABLE,2,FALSE)))</f>
        <v/>
      </c>
      <c r="K187" s="35" t="str">
        <f>IF(J187="","",J187-TODAY())</f>
        <v/>
      </c>
      <c r="L187" s="35" t="str">
        <f>IF(D187="","",IF(I187="","Missing",IF(J187="","Collected",IF(J187&lt;TODAY(),"Overdue",IF(J187-TODAY()&lt;=DUE_SOON_DAYS,"Due soon","Current")))))</f>
        <v/>
      </c>
      <c r="M187" s="35" t="str">
        <f>IF(OR(I187="",AUDIT_START="",AUDIT_END=""),"",IF(AND(I187&gt;=AUDIT_START,I187&lt;=AUDIT_END),"Yes","No"))</f>
        <v/>
      </c>
      <c r="N187" s="9" t="n"/>
      <c r="O187" s="9" t="n"/>
      <c r="P187" s="9" t="n"/>
    </row>
    <row r="188">
      <c r="A188" s="36" t="n"/>
      <c r="B188" s="36" t="n"/>
      <c r="C188" s="36" t="n"/>
      <c r="D188" s="36" t="n"/>
      <c r="E188" s="36" t="n"/>
      <c r="F188" s="36" t="n"/>
      <c r="G188" s="36" t="n"/>
      <c r="H188" s="36" t="n"/>
      <c r="I188" s="37" t="n"/>
      <c r="J188" s="34" t="str">
        <f>IF(OR(I188="",F188=""),"",IF(IFERROR(VLOOKUP(F188,FREQ_TABLE,2,FALSE),0)=0,"",I188+VLOOKUP(F188,FREQ_TABLE,2,FALSE)))</f>
        <v/>
      </c>
      <c r="K188" s="35" t="str">
        <f>IF(J188="","",J188-TODAY())</f>
        <v/>
      </c>
      <c r="L188" s="35" t="str">
        <f>IF(D188="","",IF(I188="","Missing",IF(J188="","Collected",IF(J188&lt;TODAY(),"Overdue",IF(J188-TODAY()&lt;=DUE_SOON_DAYS,"Due soon","Current")))))</f>
        <v/>
      </c>
      <c r="M188" s="35" t="str">
        <f>IF(OR(I188="",AUDIT_START="",AUDIT_END=""),"",IF(AND(I188&gt;=AUDIT_START,I188&lt;=AUDIT_END),"Yes","No"))</f>
        <v/>
      </c>
      <c r="N188" s="36" t="n"/>
      <c r="O188" s="36" t="n"/>
      <c r="P188" s="36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33" t="n"/>
      <c r="J189" s="34" t="str">
        <f>IF(OR(I189="",F189=""),"",IF(IFERROR(VLOOKUP(F189,FREQ_TABLE,2,FALSE),0)=0,"",I189+VLOOKUP(F189,FREQ_TABLE,2,FALSE)))</f>
        <v/>
      </c>
      <c r="K189" s="35" t="str">
        <f>IF(J189="","",J189-TODAY())</f>
        <v/>
      </c>
      <c r="L189" s="35" t="str">
        <f>IF(D189="","",IF(I189="","Missing",IF(J189="","Collected",IF(J189&lt;TODAY(),"Overdue",IF(J189-TODAY()&lt;=DUE_SOON_DAYS,"Due soon","Current")))))</f>
        <v/>
      </c>
      <c r="M189" s="35" t="str">
        <f>IF(OR(I189="",AUDIT_START="",AUDIT_END=""),"",IF(AND(I189&gt;=AUDIT_START,I189&lt;=AUDIT_END),"Yes","No"))</f>
        <v/>
      </c>
      <c r="N189" s="9" t="n"/>
      <c r="O189" s="9" t="n"/>
      <c r="P189" s="9" t="n"/>
    </row>
    <row r="190">
      <c r="A190" s="36" t="n"/>
      <c r="B190" s="36" t="n"/>
      <c r="C190" s="36" t="n"/>
      <c r="D190" s="36" t="n"/>
      <c r="E190" s="36" t="n"/>
      <c r="F190" s="36" t="n"/>
      <c r="G190" s="36" t="n"/>
      <c r="H190" s="36" t="n"/>
      <c r="I190" s="37" t="n"/>
      <c r="J190" s="34" t="str">
        <f>IF(OR(I190="",F190=""),"",IF(IFERROR(VLOOKUP(F190,FREQ_TABLE,2,FALSE),0)=0,"",I190+VLOOKUP(F190,FREQ_TABLE,2,FALSE)))</f>
        <v/>
      </c>
      <c r="K190" s="35" t="str">
        <f>IF(J190="","",J190-TODAY())</f>
        <v/>
      </c>
      <c r="L190" s="35" t="str">
        <f>IF(D190="","",IF(I190="","Missing",IF(J190="","Collected",IF(J190&lt;TODAY(),"Overdue",IF(J190-TODAY()&lt;=DUE_SOON_DAYS,"Due soon","Current")))))</f>
        <v/>
      </c>
      <c r="M190" s="35" t="str">
        <f>IF(OR(I190="",AUDIT_START="",AUDIT_END=""),"",IF(AND(I190&gt;=AUDIT_START,I190&lt;=AUDIT_END),"Yes","No"))</f>
        <v/>
      </c>
      <c r="N190" s="36" t="n"/>
      <c r="O190" s="36" t="n"/>
      <c r="P190" s="36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33" t="n"/>
      <c r="J191" s="34" t="str">
        <f>IF(OR(I191="",F191=""),"",IF(IFERROR(VLOOKUP(F191,FREQ_TABLE,2,FALSE),0)=0,"",I191+VLOOKUP(F191,FREQ_TABLE,2,FALSE)))</f>
        <v/>
      </c>
      <c r="K191" s="35" t="str">
        <f>IF(J191="","",J191-TODAY())</f>
        <v/>
      </c>
      <c r="L191" s="35" t="str">
        <f>IF(D191="","",IF(I191="","Missing",IF(J191="","Collected",IF(J191&lt;TODAY(),"Overdue",IF(J191-TODAY()&lt;=DUE_SOON_DAYS,"Due soon","Current")))))</f>
        <v/>
      </c>
      <c r="M191" s="35" t="str">
        <f>IF(OR(I191="",AUDIT_START="",AUDIT_END=""),"",IF(AND(I191&gt;=AUDIT_START,I191&lt;=AUDIT_END),"Yes","No"))</f>
        <v/>
      </c>
      <c r="N191" s="9" t="n"/>
      <c r="O191" s="9" t="n"/>
      <c r="P191" s="9" t="n"/>
    </row>
    <row r="192">
      <c r="A192" s="36" t="n"/>
      <c r="B192" s="36" t="n"/>
      <c r="C192" s="36" t="n"/>
      <c r="D192" s="36" t="n"/>
      <c r="E192" s="36" t="n"/>
      <c r="F192" s="36" t="n"/>
      <c r="G192" s="36" t="n"/>
      <c r="H192" s="36" t="n"/>
      <c r="I192" s="37" t="n"/>
      <c r="J192" s="34" t="str">
        <f>IF(OR(I192="",F192=""),"",IF(IFERROR(VLOOKUP(F192,FREQ_TABLE,2,FALSE),0)=0,"",I192+VLOOKUP(F192,FREQ_TABLE,2,FALSE)))</f>
        <v/>
      </c>
      <c r="K192" s="35" t="str">
        <f>IF(J192="","",J192-TODAY())</f>
        <v/>
      </c>
      <c r="L192" s="35" t="str">
        <f>IF(D192="","",IF(I192="","Missing",IF(J192="","Collected",IF(J192&lt;TODAY(),"Overdue",IF(J192-TODAY()&lt;=DUE_SOON_DAYS,"Due soon","Current")))))</f>
        <v/>
      </c>
      <c r="M192" s="35" t="str">
        <f>IF(OR(I192="",AUDIT_START="",AUDIT_END=""),"",IF(AND(I192&gt;=AUDIT_START,I192&lt;=AUDIT_END),"Yes","No"))</f>
        <v/>
      </c>
      <c r="N192" s="36" t="n"/>
      <c r="O192" s="36" t="n"/>
      <c r="P192" s="36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33" t="n"/>
      <c r="J193" s="34" t="str">
        <f>IF(OR(I193="",F193=""),"",IF(IFERROR(VLOOKUP(F193,FREQ_TABLE,2,FALSE),0)=0,"",I193+VLOOKUP(F193,FREQ_TABLE,2,FALSE)))</f>
        <v/>
      </c>
      <c r="K193" s="35" t="str">
        <f>IF(J193="","",J193-TODAY())</f>
        <v/>
      </c>
      <c r="L193" s="35" t="str">
        <f>IF(D193="","",IF(I193="","Missing",IF(J193="","Collected",IF(J193&lt;TODAY(),"Overdue",IF(J193-TODAY()&lt;=DUE_SOON_DAYS,"Due soon","Current")))))</f>
        <v/>
      </c>
      <c r="M193" s="35" t="str">
        <f>IF(OR(I193="",AUDIT_START="",AUDIT_END=""),"",IF(AND(I193&gt;=AUDIT_START,I193&lt;=AUDIT_END),"Yes","No"))</f>
        <v/>
      </c>
      <c r="N193" s="9" t="n"/>
      <c r="O193" s="9" t="n"/>
      <c r="P193" s="9" t="n"/>
    </row>
    <row r="194">
      <c r="A194" s="36" t="n"/>
      <c r="B194" s="36" t="n"/>
      <c r="C194" s="36" t="n"/>
      <c r="D194" s="36" t="n"/>
      <c r="E194" s="36" t="n"/>
      <c r="F194" s="36" t="n"/>
      <c r="G194" s="36" t="n"/>
      <c r="H194" s="36" t="n"/>
      <c r="I194" s="37" t="n"/>
      <c r="J194" s="34" t="str">
        <f>IF(OR(I194="",F194=""),"",IF(IFERROR(VLOOKUP(F194,FREQ_TABLE,2,FALSE),0)=0,"",I194+VLOOKUP(F194,FREQ_TABLE,2,FALSE)))</f>
        <v/>
      </c>
      <c r="K194" s="35" t="str">
        <f>IF(J194="","",J194-TODAY())</f>
        <v/>
      </c>
      <c r="L194" s="35" t="str">
        <f>IF(D194="","",IF(I194="","Missing",IF(J194="","Collected",IF(J194&lt;TODAY(),"Overdue",IF(J194-TODAY()&lt;=DUE_SOON_DAYS,"Due soon","Current")))))</f>
        <v/>
      </c>
      <c r="M194" s="35" t="str">
        <f>IF(OR(I194="",AUDIT_START="",AUDIT_END=""),"",IF(AND(I194&gt;=AUDIT_START,I194&lt;=AUDIT_END),"Yes","No"))</f>
        <v/>
      </c>
      <c r="N194" s="36" t="n"/>
      <c r="O194" s="36" t="n"/>
      <c r="P194" s="36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33" t="n"/>
      <c r="J195" s="34" t="str">
        <f>IF(OR(I195="",F195=""),"",IF(IFERROR(VLOOKUP(F195,FREQ_TABLE,2,FALSE),0)=0,"",I195+VLOOKUP(F195,FREQ_TABLE,2,FALSE)))</f>
        <v/>
      </c>
      <c r="K195" s="35" t="str">
        <f>IF(J195="","",J195-TODAY())</f>
        <v/>
      </c>
      <c r="L195" s="35" t="str">
        <f>IF(D195="","",IF(I195="","Missing",IF(J195="","Collected",IF(J195&lt;TODAY(),"Overdue",IF(J195-TODAY()&lt;=DUE_SOON_DAYS,"Due soon","Current")))))</f>
        <v/>
      </c>
      <c r="M195" s="35" t="str">
        <f>IF(OR(I195="",AUDIT_START="",AUDIT_END=""),"",IF(AND(I195&gt;=AUDIT_START,I195&lt;=AUDIT_END),"Yes","No"))</f>
        <v/>
      </c>
      <c r="N195" s="9" t="n"/>
      <c r="O195" s="9" t="n"/>
      <c r="P195" s="9" t="n"/>
    </row>
    <row r="196">
      <c r="A196" s="36" t="n"/>
      <c r="B196" s="36" t="n"/>
      <c r="C196" s="36" t="n"/>
      <c r="D196" s="36" t="n"/>
      <c r="E196" s="36" t="n"/>
      <c r="F196" s="36" t="n"/>
      <c r="G196" s="36" t="n"/>
      <c r="H196" s="36" t="n"/>
      <c r="I196" s="37" t="n"/>
      <c r="J196" s="34" t="str">
        <f>IF(OR(I196="",F196=""),"",IF(IFERROR(VLOOKUP(F196,FREQ_TABLE,2,FALSE),0)=0,"",I196+VLOOKUP(F196,FREQ_TABLE,2,FALSE)))</f>
        <v/>
      </c>
      <c r="K196" s="35" t="str">
        <f>IF(J196="","",J196-TODAY())</f>
        <v/>
      </c>
      <c r="L196" s="35" t="str">
        <f>IF(D196="","",IF(I196="","Missing",IF(J196="","Collected",IF(J196&lt;TODAY(),"Overdue",IF(J196-TODAY()&lt;=DUE_SOON_DAYS,"Due soon","Current")))))</f>
        <v/>
      </c>
      <c r="M196" s="35" t="str">
        <f>IF(OR(I196="",AUDIT_START="",AUDIT_END=""),"",IF(AND(I196&gt;=AUDIT_START,I196&lt;=AUDIT_END),"Yes","No"))</f>
        <v/>
      </c>
      <c r="N196" s="36" t="n"/>
      <c r="O196" s="36" t="n"/>
      <c r="P196" s="36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33" t="n"/>
      <c r="J197" s="34" t="str">
        <f>IF(OR(I197="",F197=""),"",IF(IFERROR(VLOOKUP(F197,FREQ_TABLE,2,FALSE),0)=0,"",I197+VLOOKUP(F197,FREQ_TABLE,2,FALSE)))</f>
        <v/>
      </c>
      <c r="K197" s="35" t="str">
        <f>IF(J197="","",J197-TODAY())</f>
        <v/>
      </c>
      <c r="L197" s="35" t="str">
        <f>IF(D197="","",IF(I197="","Missing",IF(J197="","Collected",IF(J197&lt;TODAY(),"Overdue",IF(J197-TODAY()&lt;=DUE_SOON_DAYS,"Due soon","Current")))))</f>
        <v/>
      </c>
      <c r="M197" s="35" t="str">
        <f>IF(OR(I197="",AUDIT_START="",AUDIT_END=""),"",IF(AND(I197&gt;=AUDIT_START,I197&lt;=AUDIT_END),"Yes","No"))</f>
        <v/>
      </c>
      <c r="N197" s="9" t="n"/>
      <c r="O197" s="9" t="n"/>
      <c r="P197" s="9" t="n"/>
    </row>
    <row r="198">
      <c r="A198" s="36" t="n"/>
      <c r="B198" s="36" t="n"/>
      <c r="C198" s="36" t="n"/>
      <c r="D198" s="36" t="n"/>
      <c r="E198" s="36" t="n"/>
      <c r="F198" s="36" t="n"/>
      <c r="G198" s="36" t="n"/>
      <c r="H198" s="36" t="n"/>
      <c r="I198" s="37" t="n"/>
      <c r="J198" s="34" t="str">
        <f>IF(OR(I198="",F198=""),"",IF(IFERROR(VLOOKUP(F198,FREQ_TABLE,2,FALSE),0)=0,"",I198+VLOOKUP(F198,FREQ_TABLE,2,FALSE)))</f>
        <v/>
      </c>
      <c r="K198" s="35" t="str">
        <f>IF(J198="","",J198-TODAY())</f>
        <v/>
      </c>
      <c r="L198" s="35" t="str">
        <f>IF(D198="","",IF(I198="","Missing",IF(J198="","Collected",IF(J198&lt;TODAY(),"Overdue",IF(J198-TODAY()&lt;=DUE_SOON_DAYS,"Due soon","Current")))))</f>
        <v/>
      </c>
      <c r="M198" s="35" t="str">
        <f>IF(OR(I198="",AUDIT_START="",AUDIT_END=""),"",IF(AND(I198&gt;=AUDIT_START,I198&lt;=AUDIT_END),"Yes","No"))</f>
        <v/>
      </c>
      <c r="N198" s="36" t="n"/>
      <c r="O198" s="36" t="n"/>
      <c r="P198" s="36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33" t="n"/>
      <c r="J199" s="34" t="str">
        <f>IF(OR(I199="",F199=""),"",IF(IFERROR(VLOOKUP(F199,FREQ_TABLE,2,FALSE),0)=0,"",I199+VLOOKUP(F199,FREQ_TABLE,2,FALSE)))</f>
        <v/>
      </c>
      <c r="K199" s="35" t="str">
        <f>IF(J199="","",J199-TODAY())</f>
        <v/>
      </c>
      <c r="L199" s="35" t="str">
        <f>IF(D199="","",IF(I199="","Missing",IF(J199="","Collected",IF(J199&lt;TODAY(),"Overdue",IF(J199-TODAY()&lt;=DUE_SOON_DAYS,"Due soon","Current")))))</f>
        <v/>
      </c>
      <c r="M199" s="35" t="str">
        <f>IF(OR(I199="",AUDIT_START="",AUDIT_END=""),"",IF(AND(I199&gt;=AUDIT_START,I199&lt;=AUDIT_END),"Yes","No"))</f>
        <v/>
      </c>
      <c r="N199" s="9" t="n"/>
      <c r="O199" s="9" t="n"/>
      <c r="P199" s="9" t="n"/>
    </row>
    <row r="200">
      <c r="A200" s="36" t="n"/>
      <c r="B200" s="36" t="n"/>
      <c r="C200" s="36" t="n"/>
      <c r="D200" s="36" t="n"/>
      <c r="E200" s="36" t="n"/>
      <c r="F200" s="36" t="n"/>
      <c r="G200" s="36" t="n"/>
      <c r="H200" s="36" t="n"/>
      <c r="I200" s="37" t="n"/>
      <c r="J200" s="34" t="str">
        <f>IF(OR(I200="",F200=""),"",IF(IFERROR(VLOOKUP(F200,FREQ_TABLE,2,FALSE),0)=0,"",I200+VLOOKUP(F200,FREQ_TABLE,2,FALSE)))</f>
        <v/>
      </c>
      <c r="K200" s="35" t="str">
        <f>IF(J200="","",J200-TODAY())</f>
        <v/>
      </c>
      <c r="L200" s="35" t="str">
        <f>IF(D200="","",IF(I200="","Missing",IF(J200="","Collected",IF(J200&lt;TODAY(),"Overdue",IF(J200-TODAY()&lt;=DUE_SOON_DAYS,"Due soon","Current")))))</f>
        <v/>
      </c>
      <c r="M200" s="35" t="str">
        <f>IF(OR(I200="",AUDIT_START="",AUDIT_END=""),"",IF(AND(I200&gt;=AUDIT_START,I200&lt;=AUDIT_END),"Yes","No"))</f>
        <v/>
      </c>
      <c r="N200" s="36" t="n"/>
      <c r="O200" s="36" t="n"/>
      <c r="P200" s="36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33" t="n"/>
      <c r="J201" s="34" t="str">
        <f>IF(OR(I201="",F201=""),"",IF(IFERROR(VLOOKUP(F201,FREQ_TABLE,2,FALSE),0)=0,"",I201+VLOOKUP(F201,FREQ_TABLE,2,FALSE)))</f>
        <v/>
      </c>
      <c r="K201" s="35" t="str">
        <f>IF(J201="","",J201-TODAY())</f>
        <v/>
      </c>
      <c r="L201" s="35" t="str">
        <f>IF(D201="","",IF(I201="","Missing",IF(J201="","Collected",IF(J201&lt;TODAY(),"Overdue",IF(J201-TODAY()&lt;=DUE_SOON_DAYS,"Due soon","Current")))))</f>
        <v/>
      </c>
      <c r="M201" s="35" t="str">
        <f>IF(OR(I201="",AUDIT_START="",AUDIT_END=""),"",IF(AND(I201&gt;=AUDIT_START,I201&lt;=AUDIT_END),"Yes","No"))</f>
        <v/>
      </c>
      <c r="N201" s="9" t="n"/>
      <c r="O201" s="9" t="n"/>
      <c r="P201" s="9" t="n"/>
    </row>
    <row r="202">
      <c r="A202" s="36" t="n"/>
      <c r="B202" s="36" t="n"/>
      <c r="C202" s="36" t="n"/>
      <c r="D202" s="36" t="n"/>
      <c r="E202" s="36" t="n"/>
      <c r="F202" s="36" t="n"/>
      <c r="G202" s="36" t="n"/>
      <c r="H202" s="36" t="n"/>
      <c r="I202" s="37" t="n"/>
      <c r="J202" s="34" t="str">
        <f>IF(OR(I202="",F202=""),"",IF(IFERROR(VLOOKUP(F202,FREQ_TABLE,2,FALSE),0)=0,"",I202+VLOOKUP(F202,FREQ_TABLE,2,FALSE)))</f>
        <v/>
      </c>
      <c r="K202" s="35" t="str">
        <f>IF(J202="","",J202-TODAY())</f>
        <v/>
      </c>
      <c r="L202" s="35" t="str">
        <f>IF(D202="","",IF(I202="","Missing",IF(J202="","Collected",IF(J202&lt;TODAY(),"Overdue",IF(J202-TODAY()&lt;=DUE_SOON_DAYS,"Due soon","Current")))))</f>
        <v/>
      </c>
      <c r="M202" s="35" t="str">
        <f>IF(OR(I202="",AUDIT_START="",AUDIT_END=""),"",IF(AND(I202&gt;=AUDIT_START,I202&lt;=AUDIT_END),"Yes","No"))</f>
        <v/>
      </c>
      <c r="N202" s="36" t="n"/>
      <c r="O202" s="36" t="n"/>
      <c r="P202" s="36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33" t="n"/>
      <c r="J203" s="34" t="str">
        <f>IF(OR(I203="",F203=""),"",IF(IFERROR(VLOOKUP(F203,FREQ_TABLE,2,FALSE),0)=0,"",I203+VLOOKUP(F203,FREQ_TABLE,2,FALSE)))</f>
        <v/>
      </c>
      <c r="K203" s="35" t="str">
        <f>IF(J203="","",J203-TODAY())</f>
        <v/>
      </c>
      <c r="L203" s="35" t="str">
        <f>IF(D203="","",IF(I203="","Missing",IF(J203="","Collected",IF(J203&lt;TODAY(),"Overdue",IF(J203-TODAY()&lt;=DUE_SOON_DAYS,"Due soon","Current")))))</f>
        <v/>
      </c>
      <c r="M203" s="35" t="str">
        <f>IF(OR(I203="",AUDIT_START="",AUDIT_END=""),"",IF(AND(I203&gt;=AUDIT_START,I203&lt;=AUDIT_END),"Yes","No"))</f>
        <v/>
      </c>
      <c r="N203" s="9" t="n"/>
      <c r="O203" s="9" t="n"/>
      <c r="P203" s="9" t="n"/>
    </row>
    <row r="204">
      <c r="A204" s="36" t="n"/>
      <c r="B204" s="36" t="n"/>
      <c r="C204" s="36" t="n"/>
      <c r="D204" s="36" t="n"/>
      <c r="E204" s="36" t="n"/>
      <c r="F204" s="36" t="n"/>
      <c r="G204" s="36" t="n"/>
      <c r="H204" s="36" t="n"/>
      <c r="I204" s="37" t="n"/>
      <c r="J204" s="34" t="str">
        <f>IF(OR(I204="",F204=""),"",IF(IFERROR(VLOOKUP(F204,FREQ_TABLE,2,FALSE),0)=0,"",I204+VLOOKUP(F204,FREQ_TABLE,2,FALSE)))</f>
        <v/>
      </c>
      <c r="K204" s="35" t="str">
        <f>IF(J204="","",J204-TODAY())</f>
        <v/>
      </c>
      <c r="L204" s="35" t="str">
        <f>IF(D204="","",IF(I204="","Missing",IF(J204="","Collected",IF(J204&lt;TODAY(),"Overdue",IF(J204-TODAY()&lt;=DUE_SOON_DAYS,"Due soon","Current")))))</f>
        <v/>
      </c>
      <c r="M204" s="35" t="str">
        <f>IF(OR(I204="",AUDIT_START="",AUDIT_END=""),"",IF(AND(I204&gt;=AUDIT_START,I204&lt;=AUDIT_END),"Yes","No"))</f>
        <v/>
      </c>
      <c r="N204" s="36" t="n"/>
      <c r="O204" s="36" t="n"/>
      <c r="P204" s="36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33" t="n"/>
      <c r="J205" s="34" t="str">
        <f>IF(OR(I205="",F205=""),"",IF(IFERROR(VLOOKUP(F205,FREQ_TABLE,2,FALSE),0)=0,"",I205+VLOOKUP(F205,FREQ_TABLE,2,FALSE)))</f>
        <v/>
      </c>
      <c r="K205" s="35" t="str">
        <f>IF(J205="","",J205-TODAY())</f>
        <v/>
      </c>
      <c r="L205" s="35" t="str">
        <f>IF(D205="","",IF(I205="","Missing",IF(J205="","Collected",IF(J205&lt;TODAY(),"Overdue",IF(J205-TODAY()&lt;=DUE_SOON_DAYS,"Due soon","Current")))))</f>
        <v/>
      </c>
      <c r="M205" s="35" t="str">
        <f>IF(OR(I205="",AUDIT_START="",AUDIT_END=""),"",IF(AND(I205&gt;=AUDIT_START,I205&lt;=AUDIT_END),"Yes","No"))</f>
        <v/>
      </c>
      <c r="N205" s="9" t="n"/>
      <c r="O205" s="9" t="n"/>
      <c r="P205" s="9" t="n"/>
    </row>
    <row r="206">
      <c r="A206" s="36" t="n"/>
      <c r="B206" s="36" t="n"/>
      <c r="C206" s="36" t="n"/>
      <c r="D206" s="36" t="n"/>
      <c r="E206" s="36" t="n"/>
      <c r="F206" s="36" t="n"/>
      <c r="G206" s="36" t="n"/>
      <c r="H206" s="36" t="n"/>
      <c r="I206" s="37" t="n"/>
      <c r="J206" s="34" t="str">
        <f>IF(OR(I206="",F206=""),"",IF(IFERROR(VLOOKUP(F206,FREQ_TABLE,2,FALSE),0)=0,"",I206+VLOOKUP(F206,FREQ_TABLE,2,FALSE)))</f>
        <v/>
      </c>
      <c r="K206" s="35" t="str">
        <f>IF(J206="","",J206-TODAY())</f>
        <v/>
      </c>
      <c r="L206" s="35" t="str">
        <f>IF(D206="","",IF(I206="","Missing",IF(J206="","Collected",IF(J206&lt;TODAY(),"Overdue",IF(J206-TODAY()&lt;=DUE_SOON_DAYS,"Due soon","Current")))))</f>
        <v/>
      </c>
      <c r="M206" s="35" t="str">
        <f>IF(OR(I206="",AUDIT_START="",AUDIT_END=""),"",IF(AND(I206&gt;=AUDIT_START,I206&lt;=AUDIT_END),"Yes","No"))</f>
        <v/>
      </c>
      <c r="N206" s="36" t="n"/>
      <c r="O206" s="36" t="n"/>
      <c r="P206" s="36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33" t="n"/>
      <c r="J207" s="34" t="str">
        <f>IF(OR(I207="",F207=""),"",IF(IFERROR(VLOOKUP(F207,FREQ_TABLE,2,FALSE),0)=0,"",I207+VLOOKUP(F207,FREQ_TABLE,2,FALSE)))</f>
        <v/>
      </c>
      <c r="K207" s="35" t="str">
        <f>IF(J207="","",J207-TODAY())</f>
        <v/>
      </c>
      <c r="L207" s="35" t="str">
        <f>IF(D207="","",IF(I207="","Missing",IF(J207="","Collected",IF(J207&lt;TODAY(),"Overdue",IF(J207-TODAY()&lt;=DUE_SOON_DAYS,"Due soon","Current")))))</f>
        <v/>
      </c>
      <c r="M207" s="35" t="str">
        <f>IF(OR(I207="",AUDIT_START="",AUDIT_END=""),"",IF(AND(I207&gt;=AUDIT_START,I207&lt;=AUDIT_END),"Yes","No"))</f>
        <v/>
      </c>
      <c r="N207" s="9" t="n"/>
      <c r="O207" s="9" t="n"/>
      <c r="P207" s="9" t="n"/>
    </row>
    <row r="208">
      <c r="A208" s="36" t="n"/>
      <c r="B208" s="36" t="n"/>
      <c r="C208" s="36" t="n"/>
      <c r="D208" s="36" t="n"/>
      <c r="E208" s="36" t="n"/>
      <c r="F208" s="36" t="n"/>
      <c r="G208" s="36" t="n"/>
      <c r="H208" s="36" t="n"/>
      <c r="I208" s="37" t="n"/>
      <c r="J208" s="34" t="str">
        <f>IF(OR(I208="",F208=""),"",IF(IFERROR(VLOOKUP(F208,FREQ_TABLE,2,FALSE),0)=0,"",I208+VLOOKUP(F208,FREQ_TABLE,2,FALSE)))</f>
        <v/>
      </c>
      <c r="K208" s="35" t="str">
        <f>IF(J208="","",J208-TODAY())</f>
        <v/>
      </c>
      <c r="L208" s="35" t="str">
        <f>IF(D208="","",IF(I208="","Missing",IF(J208="","Collected",IF(J208&lt;TODAY(),"Overdue",IF(J208-TODAY()&lt;=DUE_SOON_DAYS,"Due soon","Current")))))</f>
        <v/>
      </c>
      <c r="M208" s="35" t="str">
        <f>IF(OR(I208="",AUDIT_START="",AUDIT_END=""),"",IF(AND(I208&gt;=AUDIT_START,I208&lt;=AUDIT_END),"Yes","No"))</f>
        <v/>
      </c>
      <c r="N208" s="36" t="n"/>
      <c r="O208" s="36" t="n"/>
      <c r="P208" s="36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33" t="n"/>
      <c r="J209" s="34" t="str">
        <f>IF(OR(I209="",F209=""),"",IF(IFERROR(VLOOKUP(F209,FREQ_TABLE,2,FALSE),0)=0,"",I209+VLOOKUP(F209,FREQ_TABLE,2,FALSE)))</f>
        <v/>
      </c>
      <c r="K209" s="35" t="str">
        <f>IF(J209="","",J209-TODAY())</f>
        <v/>
      </c>
      <c r="L209" s="35" t="str">
        <f>IF(D209="","",IF(I209="","Missing",IF(J209="","Collected",IF(J209&lt;TODAY(),"Overdue",IF(J209-TODAY()&lt;=DUE_SOON_DAYS,"Due soon","Current")))))</f>
        <v/>
      </c>
      <c r="M209" s="35" t="str">
        <f>IF(OR(I209="",AUDIT_START="",AUDIT_END=""),"",IF(AND(I209&gt;=AUDIT_START,I209&lt;=AUDIT_END),"Yes","No"))</f>
        <v/>
      </c>
      <c r="N209" s="9" t="n"/>
      <c r="O209" s="9" t="n"/>
      <c r="P209" s="9" t="n"/>
    </row>
    <row r="210">
      <c r="A210" s="36" t="n"/>
      <c r="B210" s="36" t="n"/>
      <c r="C210" s="36" t="n"/>
      <c r="D210" s="36" t="n"/>
      <c r="E210" s="36" t="n"/>
      <c r="F210" s="36" t="n"/>
      <c r="G210" s="36" t="n"/>
      <c r="H210" s="36" t="n"/>
      <c r="I210" s="37" t="n"/>
      <c r="J210" s="34" t="str">
        <f>IF(OR(I210="",F210=""),"",IF(IFERROR(VLOOKUP(F210,FREQ_TABLE,2,FALSE),0)=0,"",I210+VLOOKUP(F210,FREQ_TABLE,2,FALSE)))</f>
        <v/>
      </c>
      <c r="K210" s="35" t="str">
        <f>IF(J210="","",J210-TODAY())</f>
        <v/>
      </c>
      <c r="L210" s="35" t="str">
        <f>IF(D210="","",IF(I210="","Missing",IF(J210="","Collected",IF(J210&lt;TODAY(),"Overdue",IF(J210-TODAY()&lt;=DUE_SOON_DAYS,"Due soon","Current")))))</f>
        <v/>
      </c>
      <c r="M210" s="35" t="str">
        <f>IF(OR(I210="",AUDIT_START="",AUDIT_END=""),"",IF(AND(I210&gt;=AUDIT_START,I210&lt;=AUDIT_END),"Yes","No"))</f>
        <v/>
      </c>
      <c r="N210" s="36" t="n"/>
      <c r="O210" s="36" t="n"/>
      <c r="P210" s="36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33" t="n"/>
      <c r="J211" s="34" t="str">
        <f>IF(OR(I211="",F211=""),"",IF(IFERROR(VLOOKUP(F211,FREQ_TABLE,2,FALSE),0)=0,"",I211+VLOOKUP(F211,FREQ_TABLE,2,FALSE)))</f>
        <v/>
      </c>
      <c r="K211" s="35" t="str">
        <f>IF(J211="","",J211-TODAY())</f>
        <v/>
      </c>
      <c r="L211" s="35" t="str">
        <f>IF(D211="","",IF(I211="","Missing",IF(J211="","Collected",IF(J211&lt;TODAY(),"Overdue",IF(J211-TODAY()&lt;=DUE_SOON_DAYS,"Due soon","Current")))))</f>
        <v/>
      </c>
      <c r="M211" s="35" t="str">
        <f>IF(OR(I211="",AUDIT_START="",AUDIT_END=""),"",IF(AND(I211&gt;=AUDIT_START,I211&lt;=AUDIT_END),"Yes","No"))</f>
        <v/>
      </c>
      <c r="N211" s="9" t="n"/>
      <c r="O211" s="9" t="n"/>
      <c r="P211" s="9" t="n"/>
    </row>
    <row r="212">
      <c r="A212" s="36" t="n"/>
      <c r="B212" s="36" t="n"/>
      <c r="C212" s="36" t="n"/>
      <c r="D212" s="36" t="n"/>
      <c r="E212" s="36" t="n"/>
      <c r="F212" s="36" t="n"/>
      <c r="G212" s="36" t="n"/>
      <c r="H212" s="36" t="n"/>
      <c r="I212" s="37" t="n"/>
      <c r="J212" s="34" t="str">
        <f>IF(OR(I212="",F212=""),"",IF(IFERROR(VLOOKUP(F212,FREQ_TABLE,2,FALSE),0)=0,"",I212+VLOOKUP(F212,FREQ_TABLE,2,FALSE)))</f>
        <v/>
      </c>
      <c r="K212" s="35" t="str">
        <f>IF(J212="","",J212-TODAY())</f>
        <v/>
      </c>
      <c r="L212" s="35" t="str">
        <f>IF(D212="","",IF(I212="","Missing",IF(J212="","Collected",IF(J212&lt;TODAY(),"Overdue",IF(J212-TODAY()&lt;=DUE_SOON_DAYS,"Due soon","Current")))))</f>
        <v/>
      </c>
      <c r="M212" s="35" t="str">
        <f>IF(OR(I212="",AUDIT_START="",AUDIT_END=""),"",IF(AND(I212&gt;=AUDIT_START,I212&lt;=AUDIT_END),"Yes","No"))</f>
        <v/>
      </c>
      <c r="N212" s="36" t="n"/>
      <c r="O212" s="36" t="n"/>
      <c r="P212" s="36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33" t="n"/>
      <c r="J213" s="34" t="str">
        <f>IF(OR(I213="",F213=""),"",IF(IFERROR(VLOOKUP(F213,FREQ_TABLE,2,FALSE),0)=0,"",I213+VLOOKUP(F213,FREQ_TABLE,2,FALSE)))</f>
        <v/>
      </c>
      <c r="K213" s="35" t="str">
        <f>IF(J213="","",J213-TODAY())</f>
        <v/>
      </c>
      <c r="L213" s="35" t="str">
        <f>IF(D213="","",IF(I213="","Missing",IF(J213="","Collected",IF(J213&lt;TODAY(),"Overdue",IF(J213-TODAY()&lt;=DUE_SOON_DAYS,"Due soon","Current")))))</f>
        <v/>
      </c>
      <c r="M213" s="35" t="str">
        <f>IF(OR(I213="",AUDIT_START="",AUDIT_END=""),"",IF(AND(I213&gt;=AUDIT_START,I213&lt;=AUDIT_END),"Yes","No"))</f>
        <v/>
      </c>
      <c r="N213" s="9" t="n"/>
      <c r="O213" s="9" t="n"/>
      <c r="P213" s="9" t="n"/>
    </row>
    <row r="214">
      <c r="A214" s="36" t="n"/>
      <c r="B214" s="36" t="n"/>
      <c r="C214" s="36" t="n"/>
      <c r="D214" s="36" t="n"/>
      <c r="E214" s="36" t="n"/>
      <c r="F214" s="36" t="n"/>
      <c r="G214" s="36" t="n"/>
      <c r="H214" s="36" t="n"/>
      <c r="I214" s="37" t="n"/>
      <c r="J214" s="34" t="str">
        <f>IF(OR(I214="",F214=""),"",IF(IFERROR(VLOOKUP(F214,FREQ_TABLE,2,FALSE),0)=0,"",I214+VLOOKUP(F214,FREQ_TABLE,2,FALSE)))</f>
        <v/>
      </c>
      <c r="K214" s="35" t="str">
        <f>IF(J214="","",J214-TODAY())</f>
        <v/>
      </c>
      <c r="L214" s="35" t="str">
        <f>IF(D214="","",IF(I214="","Missing",IF(J214="","Collected",IF(J214&lt;TODAY(),"Overdue",IF(J214-TODAY()&lt;=DUE_SOON_DAYS,"Due soon","Current")))))</f>
        <v/>
      </c>
      <c r="M214" s="35" t="str">
        <f>IF(OR(I214="",AUDIT_START="",AUDIT_END=""),"",IF(AND(I214&gt;=AUDIT_START,I214&lt;=AUDIT_END),"Yes","No"))</f>
        <v/>
      </c>
      <c r="N214" s="36" t="n"/>
      <c r="O214" s="36" t="n"/>
      <c r="P214" s="36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33" t="n"/>
      <c r="J215" s="34" t="str">
        <f>IF(OR(I215="",F215=""),"",IF(IFERROR(VLOOKUP(F215,FREQ_TABLE,2,FALSE),0)=0,"",I215+VLOOKUP(F215,FREQ_TABLE,2,FALSE)))</f>
        <v/>
      </c>
      <c r="K215" s="35" t="str">
        <f>IF(J215="","",J215-TODAY())</f>
        <v/>
      </c>
      <c r="L215" s="35" t="str">
        <f>IF(D215="","",IF(I215="","Missing",IF(J215="","Collected",IF(J215&lt;TODAY(),"Overdue",IF(J215-TODAY()&lt;=DUE_SOON_DAYS,"Due soon","Current")))))</f>
        <v/>
      </c>
      <c r="M215" s="35" t="str">
        <f>IF(OR(I215="",AUDIT_START="",AUDIT_END=""),"",IF(AND(I215&gt;=AUDIT_START,I215&lt;=AUDIT_END),"Yes","No"))</f>
        <v/>
      </c>
      <c r="N215" s="9" t="n"/>
      <c r="O215" s="9" t="n"/>
      <c r="P215" s="9" t="n"/>
    </row>
    <row r="216">
      <c r="A216" s="36" t="n"/>
      <c r="B216" s="36" t="n"/>
      <c r="C216" s="36" t="n"/>
      <c r="D216" s="36" t="n"/>
      <c r="E216" s="36" t="n"/>
      <c r="F216" s="36" t="n"/>
      <c r="G216" s="36" t="n"/>
      <c r="H216" s="36" t="n"/>
      <c r="I216" s="37" t="n"/>
      <c r="J216" s="34" t="str">
        <f>IF(OR(I216="",F216=""),"",IF(IFERROR(VLOOKUP(F216,FREQ_TABLE,2,FALSE),0)=0,"",I216+VLOOKUP(F216,FREQ_TABLE,2,FALSE)))</f>
        <v/>
      </c>
      <c r="K216" s="35" t="str">
        <f>IF(J216="","",J216-TODAY())</f>
        <v/>
      </c>
      <c r="L216" s="35" t="str">
        <f>IF(D216="","",IF(I216="","Missing",IF(J216="","Collected",IF(J216&lt;TODAY(),"Overdue",IF(J216-TODAY()&lt;=DUE_SOON_DAYS,"Due soon","Current")))))</f>
        <v/>
      </c>
      <c r="M216" s="35" t="str">
        <f>IF(OR(I216="",AUDIT_START="",AUDIT_END=""),"",IF(AND(I216&gt;=AUDIT_START,I216&lt;=AUDIT_END),"Yes","No"))</f>
        <v/>
      </c>
      <c r="N216" s="36" t="n"/>
      <c r="O216" s="36" t="n"/>
      <c r="P216" s="36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33" t="n"/>
      <c r="J217" s="34" t="str">
        <f>IF(OR(I217="",F217=""),"",IF(IFERROR(VLOOKUP(F217,FREQ_TABLE,2,FALSE),0)=0,"",I217+VLOOKUP(F217,FREQ_TABLE,2,FALSE)))</f>
        <v/>
      </c>
      <c r="K217" s="35" t="str">
        <f>IF(J217="","",J217-TODAY())</f>
        <v/>
      </c>
      <c r="L217" s="35" t="str">
        <f>IF(D217="","",IF(I217="","Missing",IF(J217="","Collected",IF(J217&lt;TODAY(),"Overdue",IF(J217-TODAY()&lt;=DUE_SOON_DAYS,"Due soon","Current")))))</f>
        <v/>
      </c>
      <c r="M217" s="35" t="str">
        <f>IF(OR(I217="",AUDIT_START="",AUDIT_END=""),"",IF(AND(I217&gt;=AUDIT_START,I217&lt;=AUDIT_END),"Yes","No"))</f>
        <v/>
      </c>
      <c r="N217" s="9" t="n"/>
      <c r="O217" s="9" t="n"/>
      <c r="P217" s="9" t="n"/>
    </row>
    <row r="218">
      <c r="A218" s="36" t="n"/>
      <c r="B218" s="36" t="n"/>
      <c r="C218" s="36" t="n"/>
      <c r="D218" s="36" t="n"/>
      <c r="E218" s="36" t="n"/>
      <c r="F218" s="36" t="n"/>
      <c r="G218" s="36" t="n"/>
      <c r="H218" s="36" t="n"/>
      <c r="I218" s="37" t="n"/>
      <c r="J218" s="34" t="str">
        <f>IF(OR(I218="",F218=""),"",IF(IFERROR(VLOOKUP(F218,FREQ_TABLE,2,FALSE),0)=0,"",I218+VLOOKUP(F218,FREQ_TABLE,2,FALSE)))</f>
        <v/>
      </c>
      <c r="K218" s="35" t="str">
        <f>IF(J218="","",J218-TODAY())</f>
        <v/>
      </c>
      <c r="L218" s="35" t="str">
        <f>IF(D218="","",IF(I218="","Missing",IF(J218="","Collected",IF(J218&lt;TODAY(),"Overdue",IF(J218-TODAY()&lt;=DUE_SOON_DAYS,"Due soon","Current")))))</f>
        <v/>
      </c>
      <c r="M218" s="35" t="str">
        <f>IF(OR(I218="",AUDIT_START="",AUDIT_END=""),"",IF(AND(I218&gt;=AUDIT_START,I218&lt;=AUDIT_END),"Yes","No"))</f>
        <v/>
      </c>
      <c r="N218" s="36" t="n"/>
      <c r="O218" s="36" t="n"/>
      <c r="P218" s="36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33" t="n"/>
      <c r="J219" s="34" t="str">
        <f>IF(OR(I219="",F219=""),"",IF(IFERROR(VLOOKUP(F219,FREQ_TABLE,2,FALSE),0)=0,"",I219+VLOOKUP(F219,FREQ_TABLE,2,FALSE)))</f>
        <v/>
      </c>
      <c r="K219" s="35" t="str">
        <f>IF(J219="","",J219-TODAY())</f>
        <v/>
      </c>
      <c r="L219" s="35" t="str">
        <f>IF(D219="","",IF(I219="","Missing",IF(J219="","Collected",IF(J219&lt;TODAY(),"Overdue",IF(J219-TODAY()&lt;=DUE_SOON_DAYS,"Due soon","Current")))))</f>
        <v/>
      </c>
      <c r="M219" s="35" t="str">
        <f>IF(OR(I219="",AUDIT_START="",AUDIT_END=""),"",IF(AND(I219&gt;=AUDIT_START,I219&lt;=AUDIT_END),"Yes","No"))</f>
        <v/>
      </c>
      <c r="N219" s="9" t="n"/>
      <c r="O219" s="9" t="n"/>
      <c r="P219" s="9" t="n"/>
    </row>
    <row r="220">
      <c r="A220" s="36" t="n"/>
      <c r="B220" s="36" t="n"/>
      <c r="C220" s="36" t="n"/>
      <c r="D220" s="36" t="n"/>
      <c r="E220" s="36" t="n"/>
      <c r="F220" s="36" t="n"/>
      <c r="G220" s="36" t="n"/>
      <c r="H220" s="36" t="n"/>
      <c r="I220" s="37" t="n"/>
      <c r="J220" s="34" t="str">
        <f>IF(OR(I220="",F220=""),"",IF(IFERROR(VLOOKUP(F220,FREQ_TABLE,2,FALSE),0)=0,"",I220+VLOOKUP(F220,FREQ_TABLE,2,FALSE)))</f>
        <v/>
      </c>
      <c r="K220" s="35" t="str">
        <f>IF(J220="","",J220-TODAY())</f>
        <v/>
      </c>
      <c r="L220" s="35" t="str">
        <f>IF(D220="","",IF(I220="","Missing",IF(J220="","Collected",IF(J220&lt;TODAY(),"Overdue",IF(J220-TODAY()&lt;=DUE_SOON_DAYS,"Due soon","Current")))))</f>
        <v/>
      </c>
      <c r="M220" s="35" t="str">
        <f>IF(OR(I220="",AUDIT_START="",AUDIT_END=""),"",IF(AND(I220&gt;=AUDIT_START,I220&lt;=AUDIT_END),"Yes","No"))</f>
        <v/>
      </c>
      <c r="N220" s="36" t="n"/>
      <c r="O220" s="36" t="n"/>
      <c r="P220" s="36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33" t="n"/>
      <c r="J221" s="34" t="str">
        <f>IF(OR(I221="",F221=""),"",IF(IFERROR(VLOOKUP(F221,FREQ_TABLE,2,FALSE),0)=0,"",I221+VLOOKUP(F221,FREQ_TABLE,2,FALSE)))</f>
        <v/>
      </c>
      <c r="K221" s="35" t="str">
        <f>IF(J221="","",J221-TODAY())</f>
        <v/>
      </c>
      <c r="L221" s="35" t="str">
        <f>IF(D221="","",IF(I221="","Missing",IF(J221="","Collected",IF(J221&lt;TODAY(),"Overdue",IF(J221-TODAY()&lt;=DUE_SOON_DAYS,"Due soon","Current")))))</f>
        <v/>
      </c>
      <c r="M221" s="35" t="str">
        <f>IF(OR(I221="",AUDIT_START="",AUDIT_END=""),"",IF(AND(I221&gt;=AUDIT_START,I221&lt;=AUDIT_END),"Yes","No"))</f>
        <v/>
      </c>
      <c r="N221" s="9" t="n"/>
      <c r="O221" s="9" t="n"/>
      <c r="P221" s="9" t="n"/>
    </row>
    <row r="222">
      <c r="A222" s="36" t="n"/>
      <c r="B222" s="36" t="n"/>
      <c r="C222" s="36" t="n"/>
      <c r="D222" s="36" t="n"/>
      <c r="E222" s="36" t="n"/>
      <c r="F222" s="36" t="n"/>
      <c r="G222" s="36" t="n"/>
      <c r="H222" s="36" t="n"/>
      <c r="I222" s="37" t="n"/>
      <c r="J222" s="34" t="str">
        <f>IF(OR(I222="",F222=""),"",IF(IFERROR(VLOOKUP(F222,FREQ_TABLE,2,FALSE),0)=0,"",I222+VLOOKUP(F222,FREQ_TABLE,2,FALSE)))</f>
        <v/>
      </c>
      <c r="K222" s="35" t="str">
        <f>IF(J222="","",J222-TODAY())</f>
        <v/>
      </c>
      <c r="L222" s="35" t="str">
        <f>IF(D222="","",IF(I222="","Missing",IF(J222="","Collected",IF(J222&lt;TODAY(),"Overdue",IF(J222-TODAY()&lt;=DUE_SOON_DAYS,"Due soon","Current")))))</f>
        <v/>
      </c>
      <c r="M222" s="35" t="str">
        <f>IF(OR(I222="",AUDIT_START="",AUDIT_END=""),"",IF(AND(I222&gt;=AUDIT_START,I222&lt;=AUDIT_END),"Yes","No"))</f>
        <v/>
      </c>
      <c r="N222" s="36" t="n"/>
      <c r="O222" s="36" t="n"/>
      <c r="P222" s="36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33" t="n"/>
      <c r="J223" s="34" t="str">
        <f>IF(OR(I223="",F223=""),"",IF(IFERROR(VLOOKUP(F223,FREQ_TABLE,2,FALSE),0)=0,"",I223+VLOOKUP(F223,FREQ_TABLE,2,FALSE)))</f>
        <v/>
      </c>
      <c r="K223" s="35" t="str">
        <f>IF(J223="","",J223-TODAY())</f>
        <v/>
      </c>
      <c r="L223" s="35" t="str">
        <f>IF(D223="","",IF(I223="","Missing",IF(J223="","Collected",IF(J223&lt;TODAY(),"Overdue",IF(J223-TODAY()&lt;=DUE_SOON_DAYS,"Due soon","Current")))))</f>
        <v/>
      </c>
      <c r="M223" s="35" t="str">
        <f>IF(OR(I223="",AUDIT_START="",AUDIT_END=""),"",IF(AND(I223&gt;=AUDIT_START,I223&lt;=AUDIT_END),"Yes","No"))</f>
        <v/>
      </c>
      <c r="N223" s="9" t="n"/>
      <c r="O223" s="9" t="n"/>
      <c r="P223" s="9" t="n"/>
    </row>
    <row r="224">
      <c r="A224" s="36" t="n"/>
      <c r="B224" s="36" t="n"/>
      <c r="C224" s="36" t="n"/>
      <c r="D224" s="36" t="n"/>
      <c r="E224" s="36" t="n"/>
      <c r="F224" s="36" t="n"/>
      <c r="G224" s="36" t="n"/>
      <c r="H224" s="36" t="n"/>
      <c r="I224" s="37" t="n"/>
      <c r="J224" s="34" t="str">
        <f>IF(OR(I224="",F224=""),"",IF(IFERROR(VLOOKUP(F224,FREQ_TABLE,2,FALSE),0)=0,"",I224+VLOOKUP(F224,FREQ_TABLE,2,FALSE)))</f>
        <v/>
      </c>
      <c r="K224" s="35" t="str">
        <f>IF(J224="","",J224-TODAY())</f>
        <v/>
      </c>
      <c r="L224" s="35" t="str">
        <f>IF(D224="","",IF(I224="","Missing",IF(J224="","Collected",IF(J224&lt;TODAY(),"Overdue",IF(J224-TODAY()&lt;=DUE_SOON_DAYS,"Due soon","Current")))))</f>
        <v/>
      </c>
      <c r="M224" s="35" t="str">
        <f>IF(OR(I224="",AUDIT_START="",AUDIT_END=""),"",IF(AND(I224&gt;=AUDIT_START,I224&lt;=AUDIT_END),"Yes","No"))</f>
        <v/>
      </c>
      <c r="N224" s="36" t="n"/>
      <c r="O224" s="36" t="n"/>
      <c r="P224" s="36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33" t="n"/>
      <c r="J225" s="34" t="str">
        <f>IF(OR(I225="",F225=""),"",IF(IFERROR(VLOOKUP(F225,FREQ_TABLE,2,FALSE),0)=0,"",I225+VLOOKUP(F225,FREQ_TABLE,2,FALSE)))</f>
        <v/>
      </c>
      <c r="K225" s="35" t="str">
        <f>IF(J225="","",J225-TODAY())</f>
        <v/>
      </c>
      <c r="L225" s="35" t="str">
        <f>IF(D225="","",IF(I225="","Missing",IF(J225="","Collected",IF(J225&lt;TODAY(),"Overdue",IF(J225-TODAY()&lt;=DUE_SOON_DAYS,"Due soon","Current")))))</f>
        <v/>
      </c>
      <c r="M225" s="35" t="str">
        <f>IF(OR(I225="",AUDIT_START="",AUDIT_END=""),"",IF(AND(I225&gt;=AUDIT_START,I225&lt;=AUDIT_END),"Yes","No"))</f>
        <v/>
      </c>
      <c r="N225" s="9" t="n"/>
      <c r="O225" s="9" t="n"/>
      <c r="P225" s="9" t="n"/>
    </row>
    <row r="226">
      <c r="A226" s="36" t="n"/>
      <c r="B226" s="36" t="n"/>
      <c r="C226" s="36" t="n"/>
      <c r="D226" s="36" t="n"/>
      <c r="E226" s="36" t="n"/>
      <c r="F226" s="36" t="n"/>
      <c r="G226" s="36" t="n"/>
      <c r="H226" s="36" t="n"/>
      <c r="I226" s="37" t="n"/>
      <c r="J226" s="34" t="str">
        <f>IF(OR(I226="",F226=""),"",IF(IFERROR(VLOOKUP(F226,FREQ_TABLE,2,FALSE),0)=0,"",I226+VLOOKUP(F226,FREQ_TABLE,2,FALSE)))</f>
        <v/>
      </c>
      <c r="K226" s="35" t="str">
        <f>IF(J226="","",J226-TODAY())</f>
        <v/>
      </c>
      <c r="L226" s="35" t="str">
        <f>IF(D226="","",IF(I226="","Missing",IF(J226="","Collected",IF(J226&lt;TODAY(),"Overdue",IF(J226-TODAY()&lt;=DUE_SOON_DAYS,"Due soon","Current")))))</f>
        <v/>
      </c>
      <c r="M226" s="35" t="str">
        <f>IF(OR(I226="",AUDIT_START="",AUDIT_END=""),"",IF(AND(I226&gt;=AUDIT_START,I226&lt;=AUDIT_END),"Yes","No"))</f>
        <v/>
      </c>
      <c r="N226" s="36" t="n"/>
      <c r="O226" s="36" t="n"/>
      <c r="P226" s="36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33" t="n"/>
      <c r="J227" s="34" t="str">
        <f>IF(OR(I227="",F227=""),"",IF(IFERROR(VLOOKUP(F227,FREQ_TABLE,2,FALSE),0)=0,"",I227+VLOOKUP(F227,FREQ_TABLE,2,FALSE)))</f>
        <v/>
      </c>
      <c r="K227" s="35" t="str">
        <f>IF(J227="","",J227-TODAY())</f>
        <v/>
      </c>
      <c r="L227" s="35" t="str">
        <f>IF(D227="","",IF(I227="","Missing",IF(J227="","Collected",IF(J227&lt;TODAY(),"Overdue",IF(J227-TODAY()&lt;=DUE_SOON_DAYS,"Due soon","Current")))))</f>
        <v/>
      </c>
      <c r="M227" s="35" t="str">
        <f>IF(OR(I227="",AUDIT_START="",AUDIT_END=""),"",IF(AND(I227&gt;=AUDIT_START,I227&lt;=AUDIT_END),"Yes","No"))</f>
        <v/>
      </c>
      <c r="N227" s="9" t="n"/>
      <c r="O227" s="9" t="n"/>
      <c r="P227" s="9" t="n"/>
    </row>
    <row r="228">
      <c r="A228" s="36" t="n"/>
      <c r="B228" s="36" t="n"/>
      <c r="C228" s="36" t="n"/>
      <c r="D228" s="36" t="n"/>
      <c r="E228" s="36" t="n"/>
      <c r="F228" s="36" t="n"/>
      <c r="G228" s="36" t="n"/>
      <c r="H228" s="36" t="n"/>
      <c r="I228" s="37" t="n"/>
      <c r="J228" s="34" t="str">
        <f>IF(OR(I228="",F228=""),"",IF(IFERROR(VLOOKUP(F228,FREQ_TABLE,2,FALSE),0)=0,"",I228+VLOOKUP(F228,FREQ_TABLE,2,FALSE)))</f>
        <v/>
      </c>
      <c r="K228" s="35" t="str">
        <f>IF(J228="","",J228-TODAY())</f>
        <v/>
      </c>
      <c r="L228" s="35" t="str">
        <f>IF(D228="","",IF(I228="","Missing",IF(J228="","Collected",IF(J228&lt;TODAY(),"Overdue",IF(J228-TODAY()&lt;=DUE_SOON_DAYS,"Due soon","Current")))))</f>
        <v/>
      </c>
      <c r="M228" s="35" t="str">
        <f>IF(OR(I228="",AUDIT_START="",AUDIT_END=""),"",IF(AND(I228&gt;=AUDIT_START,I228&lt;=AUDIT_END),"Yes","No"))</f>
        <v/>
      </c>
      <c r="N228" s="36" t="n"/>
      <c r="O228" s="36" t="n"/>
      <c r="P228" s="36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33" t="n"/>
      <c r="J229" s="34" t="str">
        <f>IF(OR(I229="",F229=""),"",IF(IFERROR(VLOOKUP(F229,FREQ_TABLE,2,FALSE),0)=0,"",I229+VLOOKUP(F229,FREQ_TABLE,2,FALSE)))</f>
        <v/>
      </c>
      <c r="K229" s="35" t="str">
        <f>IF(J229="","",J229-TODAY())</f>
        <v/>
      </c>
      <c r="L229" s="35" t="str">
        <f>IF(D229="","",IF(I229="","Missing",IF(J229="","Collected",IF(J229&lt;TODAY(),"Overdue",IF(J229-TODAY()&lt;=DUE_SOON_DAYS,"Due soon","Current")))))</f>
        <v/>
      </c>
      <c r="M229" s="35" t="str">
        <f>IF(OR(I229="",AUDIT_START="",AUDIT_END=""),"",IF(AND(I229&gt;=AUDIT_START,I229&lt;=AUDIT_END),"Yes","No"))</f>
        <v/>
      </c>
      <c r="N229" s="9" t="n"/>
      <c r="O229" s="9" t="n"/>
      <c r="P229" s="9" t="n"/>
    </row>
    <row r="230">
      <c r="A230" s="36" t="n"/>
      <c r="B230" s="36" t="n"/>
      <c r="C230" s="36" t="n"/>
      <c r="D230" s="36" t="n"/>
      <c r="E230" s="36" t="n"/>
      <c r="F230" s="36" t="n"/>
      <c r="G230" s="36" t="n"/>
      <c r="H230" s="36" t="n"/>
      <c r="I230" s="37" t="n"/>
      <c r="J230" s="34" t="str">
        <f>IF(OR(I230="",F230=""),"",IF(IFERROR(VLOOKUP(F230,FREQ_TABLE,2,FALSE),0)=0,"",I230+VLOOKUP(F230,FREQ_TABLE,2,FALSE)))</f>
        <v/>
      </c>
      <c r="K230" s="35" t="str">
        <f>IF(J230="","",J230-TODAY())</f>
        <v/>
      </c>
      <c r="L230" s="35" t="str">
        <f>IF(D230="","",IF(I230="","Missing",IF(J230="","Collected",IF(J230&lt;TODAY(),"Overdue",IF(J230-TODAY()&lt;=DUE_SOON_DAYS,"Due soon","Current")))))</f>
        <v/>
      </c>
      <c r="M230" s="35" t="str">
        <f>IF(OR(I230="",AUDIT_START="",AUDIT_END=""),"",IF(AND(I230&gt;=AUDIT_START,I230&lt;=AUDIT_END),"Yes","No"))</f>
        <v/>
      </c>
      <c r="N230" s="36" t="n"/>
      <c r="O230" s="36" t="n"/>
      <c r="P230" s="36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33" t="n"/>
      <c r="J231" s="34" t="str">
        <f>IF(OR(I231="",F231=""),"",IF(IFERROR(VLOOKUP(F231,FREQ_TABLE,2,FALSE),0)=0,"",I231+VLOOKUP(F231,FREQ_TABLE,2,FALSE)))</f>
        <v/>
      </c>
      <c r="K231" s="35" t="str">
        <f>IF(J231="","",J231-TODAY())</f>
        <v/>
      </c>
      <c r="L231" s="35" t="str">
        <f>IF(D231="","",IF(I231="","Missing",IF(J231="","Collected",IF(J231&lt;TODAY(),"Overdue",IF(J231-TODAY()&lt;=DUE_SOON_DAYS,"Due soon","Current")))))</f>
        <v/>
      </c>
      <c r="M231" s="35" t="str">
        <f>IF(OR(I231="",AUDIT_START="",AUDIT_END=""),"",IF(AND(I231&gt;=AUDIT_START,I231&lt;=AUDIT_END),"Yes","No"))</f>
        <v/>
      </c>
      <c r="N231" s="9" t="n"/>
      <c r="O231" s="9" t="n"/>
      <c r="P231" s="9" t="n"/>
    </row>
    <row r="232">
      <c r="A232" s="36" t="n"/>
      <c r="B232" s="36" t="n"/>
      <c r="C232" s="36" t="n"/>
      <c r="D232" s="36" t="n"/>
      <c r="E232" s="36" t="n"/>
      <c r="F232" s="36" t="n"/>
      <c r="G232" s="36" t="n"/>
      <c r="H232" s="36" t="n"/>
      <c r="I232" s="37" t="n"/>
      <c r="J232" s="34" t="str">
        <f>IF(OR(I232="",F232=""),"",IF(IFERROR(VLOOKUP(F232,FREQ_TABLE,2,FALSE),0)=0,"",I232+VLOOKUP(F232,FREQ_TABLE,2,FALSE)))</f>
        <v/>
      </c>
      <c r="K232" s="35" t="str">
        <f>IF(J232="","",J232-TODAY())</f>
        <v/>
      </c>
      <c r="L232" s="35" t="str">
        <f>IF(D232="","",IF(I232="","Missing",IF(J232="","Collected",IF(J232&lt;TODAY(),"Overdue",IF(J232-TODAY()&lt;=DUE_SOON_DAYS,"Due soon","Current")))))</f>
        <v/>
      </c>
      <c r="M232" s="35" t="str">
        <f>IF(OR(I232="",AUDIT_START="",AUDIT_END=""),"",IF(AND(I232&gt;=AUDIT_START,I232&lt;=AUDIT_END),"Yes","No"))</f>
        <v/>
      </c>
      <c r="N232" s="36" t="n"/>
      <c r="O232" s="36" t="n"/>
      <c r="P232" s="36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33" t="n"/>
      <c r="J233" s="34" t="str">
        <f>IF(OR(I233="",F233=""),"",IF(IFERROR(VLOOKUP(F233,FREQ_TABLE,2,FALSE),0)=0,"",I233+VLOOKUP(F233,FREQ_TABLE,2,FALSE)))</f>
        <v/>
      </c>
      <c r="K233" s="35" t="str">
        <f>IF(J233="","",J233-TODAY())</f>
        <v/>
      </c>
      <c r="L233" s="35" t="str">
        <f>IF(D233="","",IF(I233="","Missing",IF(J233="","Collected",IF(J233&lt;TODAY(),"Overdue",IF(J233-TODAY()&lt;=DUE_SOON_DAYS,"Due soon","Current")))))</f>
        <v/>
      </c>
      <c r="M233" s="35" t="str">
        <f>IF(OR(I233="",AUDIT_START="",AUDIT_END=""),"",IF(AND(I233&gt;=AUDIT_START,I233&lt;=AUDIT_END),"Yes","No"))</f>
        <v/>
      </c>
      <c r="N233" s="9" t="n"/>
      <c r="O233" s="9" t="n"/>
      <c r="P233" s="9" t="n"/>
    </row>
    <row r="234">
      <c r="A234" s="36" t="n"/>
      <c r="B234" s="36" t="n"/>
      <c r="C234" s="36" t="n"/>
      <c r="D234" s="36" t="n"/>
      <c r="E234" s="36" t="n"/>
      <c r="F234" s="36" t="n"/>
      <c r="G234" s="36" t="n"/>
      <c r="H234" s="36" t="n"/>
      <c r="I234" s="37" t="n"/>
      <c r="J234" s="34" t="str">
        <f>IF(OR(I234="",F234=""),"",IF(IFERROR(VLOOKUP(F234,FREQ_TABLE,2,FALSE),0)=0,"",I234+VLOOKUP(F234,FREQ_TABLE,2,FALSE)))</f>
        <v/>
      </c>
      <c r="K234" s="35" t="str">
        <f>IF(J234="","",J234-TODAY())</f>
        <v/>
      </c>
      <c r="L234" s="35" t="str">
        <f>IF(D234="","",IF(I234="","Missing",IF(J234="","Collected",IF(J234&lt;TODAY(),"Overdue",IF(J234-TODAY()&lt;=DUE_SOON_DAYS,"Due soon","Current")))))</f>
        <v/>
      </c>
      <c r="M234" s="35" t="str">
        <f>IF(OR(I234="",AUDIT_START="",AUDIT_END=""),"",IF(AND(I234&gt;=AUDIT_START,I234&lt;=AUDIT_END),"Yes","No"))</f>
        <v/>
      </c>
      <c r="N234" s="36" t="n"/>
      <c r="O234" s="36" t="n"/>
      <c r="P234" s="36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33" t="n"/>
      <c r="J235" s="34" t="str">
        <f>IF(OR(I235="",F235=""),"",IF(IFERROR(VLOOKUP(F235,FREQ_TABLE,2,FALSE),0)=0,"",I235+VLOOKUP(F235,FREQ_TABLE,2,FALSE)))</f>
        <v/>
      </c>
      <c r="K235" s="35" t="str">
        <f>IF(J235="","",J235-TODAY())</f>
        <v/>
      </c>
      <c r="L235" s="35" t="str">
        <f>IF(D235="","",IF(I235="","Missing",IF(J235="","Collected",IF(J235&lt;TODAY(),"Overdue",IF(J235-TODAY()&lt;=DUE_SOON_DAYS,"Due soon","Current")))))</f>
        <v/>
      </c>
      <c r="M235" s="35" t="str">
        <f>IF(OR(I235="",AUDIT_START="",AUDIT_END=""),"",IF(AND(I235&gt;=AUDIT_START,I235&lt;=AUDIT_END),"Yes","No"))</f>
        <v/>
      </c>
      <c r="N235" s="9" t="n"/>
      <c r="O235" s="9" t="n"/>
      <c r="P235" s="9" t="n"/>
    </row>
    <row r="236">
      <c r="A236" s="36" t="n"/>
      <c r="B236" s="36" t="n"/>
      <c r="C236" s="36" t="n"/>
      <c r="D236" s="36" t="n"/>
      <c r="E236" s="36" t="n"/>
      <c r="F236" s="36" t="n"/>
      <c r="G236" s="36" t="n"/>
      <c r="H236" s="36" t="n"/>
      <c r="I236" s="37" t="n"/>
      <c r="J236" s="34" t="str">
        <f>IF(OR(I236="",F236=""),"",IF(IFERROR(VLOOKUP(F236,FREQ_TABLE,2,FALSE),0)=0,"",I236+VLOOKUP(F236,FREQ_TABLE,2,FALSE)))</f>
        <v/>
      </c>
      <c r="K236" s="35" t="str">
        <f>IF(J236="","",J236-TODAY())</f>
        <v/>
      </c>
      <c r="L236" s="35" t="str">
        <f>IF(D236="","",IF(I236="","Missing",IF(J236="","Collected",IF(J236&lt;TODAY(),"Overdue",IF(J236-TODAY()&lt;=DUE_SOON_DAYS,"Due soon","Current")))))</f>
        <v/>
      </c>
      <c r="M236" s="35" t="str">
        <f>IF(OR(I236="",AUDIT_START="",AUDIT_END=""),"",IF(AND(I236&gt;=AUDIT_START,I236&lt;=AUDIT_END),"Yes","No"))</f>
        <v/>
      </c>
      <c r="N236" s="36" t="n"/>
      <c r="O236" s="36" t="n"/>
      <c r="P236" s="36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33" t="n"/>
      <c r="J237" s="34" t="str">
        <f>IF(OR(I237="",F237=""),"",IF(IFERROR(VLOOKUP(F237,FREQ_TABLE,2,FALSE),0)=0,"",I237+VLOOKUP(F237,FREQ_TABLE,2,FALSE)))</f>
        <v/>
      </c>
      <c r="K237" s="35" t="str">
        <f>IF(J237="","",J237-TODAY())</f>
        <v/>
      </c>
      <c r="L237" s="35" t="str">
        <f>IF(D237="","",IF(I237="","Missing",IF(J237="","Collected",IF(J237&lt;TODAY(),"Overdue",IF(J237-TODAY()&lt;=DUE_SOON_DAYS,"Due soon","Current")))))</f>
        <v/>
      </c>
      <c r="M237" s="35" t="str">
        <f>IF(OR(I237="",AUDIT_START="",AUDIT_END=""),"",IF(AND(I237&gt;=AUDIT_START,I237&lt;=AUDIT_END),"Yes","No"))</f>
        <v/>
      </c>
      <c r="N237" s="9" t="n"/>
      <c r="O237" s="9" t="n"/>
      <c r="P237" s="9" t="n"/>
    </row>
    <row r="238">
      <c r="A238" s="36" t="n"/>
      <c r="B238" s="36" t="n"/>
      <c r="C238" s="36" t="n"/>
      <c r="D238" s="36" t="n"/>
      <c r="E238" s="36" t="n"/>
      <c r="F238" s="36" t="n"/>
      <c r="G238" s="36" t="n"/>
      <c r="H238" s="36" t="n"/>
      <c r="I238" s="37" t="n"/>
      <c r="J238" s="34" t="str">
        <f>IF(OR(I238="",F238=""),"",IF(IFERROR(VLOOKUP(F238,FREQ_TABLE,2,FALSE),0)=0,"",I238+VLOOKUP(F238,FREQ_TABLE,2,FALSE)))</f>
        <v/>
      </c>
      <c r="K238" s="35" t="str">
        <f>IF(J238="","",J238-TODAY())</f>
        <v/>
      </c>
      <c r="L238" s="35" t="str">
        <f>IF(D238="","",IF(I238="","Missing",IF(J238="","Collected",IF(J238&lt;TODAY(),"Overdue",IF(J238-TODAY()&lt;=DUE_SOON_DAYS,"Due soon","Current")))))</f>
        <v/>
      </c>
      <c r="M238" s="35" t="str">
        <f>IF(OR(I238="",AUDIT_START="",AUDIT_END=""),"",IF(AND(I238&gt;=AUDIT_START,I238&lt;=AUDIT_END),"Yes","No"))</f>
        <v/>
      </c>
      <c r="N238" s="36" t="n"/>
      <c r="O238" s="36" t="n"/>
      <c r="P238" s="36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33" t="n"/>
      <c r="J239" s="34" t="str">
        <f>IF(OR(I239="",F239=""),"",IF(IFERROR(VLOOKUP(F239,FREQ_TABLE,2,FALSE),0)=0,"",I239+VLOOKUP(F239,FREQ_TABLE,2,FALSE)))</f>
        <v/>
      </c>
      <c r="K239" s="35" t="str">
        <f>IF(J239="","",J239-TODAY())</f>
        <v/>
      </c>
      <c r="L239" s="35" t="str">
        <f>IF(D239="","",IF(I239="","Missing",IF(J239="","Collected",IF(J239&lt;TODAY(),"Overdue",IF(J239-TODAY()&lt;=DUE_SOON_DAYS,"Due soon","Current")))))</f>
        <v/>
      </c>
      <c r="M239" s="35" t="str">
        <f>IF(OR(I239="",AUDIT_START="",AUDIT_END=""),"",IF(AND(I239&gt;=AUDIT_START,I239&lt;=AUDIT_END),"Yes","No"))</f>
        <v/>
      </c>
      <c r="N239" s="9" t="n"/>
      <c r="O239" s="9" t="n"/>
      <c r="P239" s="9" t="n"/>
    </row>
    <row r="240">
      <c r="A240" s="36" t="n"/>
      <c r="B240" s="36" t="n"/>
      <c r="C240" s="36" t="n"/>
      <c r="D240" s="36" t="n"/>
      <c r="E240" s="36" t="n"/>
      <c r="F240" s="36" t="n"/>
      <c r="G240" s="36" t="n"/>
      <c r="H240" s="36" t="n"/>
      <c r="I240" s="37" t="n"/>
      <c r="J240" s="34" t="str">
        <f>IF(OR(I240="",F240=""),"",IF(IFERROR(VLOOKUP(F240,FREQ_TABLE,2,FALSE),0)=0,"",I240+VLOOKUP(F240,FREQ_TABLE,2,FALSE)))</f>
        <v/>
      </c>
      <c r="K240" s="35" t="str">
        <f>IF(J240="","",J240-TODAY())</f>
        <v/>
      </c>
      <c r="L240" s="35" t="str">
        <f>IF(D240="","",IF(I240="","Missing",IF(J240="","Collected",IF(J240&lt;TODAY(),"Overdue",IF(J240-TODAY()&lt;=DUE_SOON_DAYS,"Due soon","Current")))))</f>
        <v/>
      </c>
      <c r="M240" s="35" t="str">
        <f>IF(OR(I240="",AUDIT_START="",AUDIT_END=""),"",IF(AND(I240&gt;=AUDIT_START,I240&lt;=AUDIT_END),"Yes","No"))</f>
        <v/>
      </c>
      <c r="N240" s="36" t="n"/>
      <c r="O240" s="36" t="n"/>
      <c r="P240" s="36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33" t="n"/>
      <c r="J241" s="34" t="str">
        <f>IF(OR(I241="",F241=""),"",IF(IFERROR(VLOOKUP(F241,FREQ_TABLE,2,FALSE),0)=0,"",I241+VLOOKUP(F241,FREQ_TABLE,2,FALSE)))</f>
        <v/>
      </c>
      <c r="K241" s="35" t="str">
        <f>IF(J241="","",J241-TODAY())</f>
        <v/>
      </c>
      <c r="L241" s="35" t="str">
        <f>IF(D241="","",IF(I241="","Missing",IF(J241="","Collected",IF(J241&lt;TODAY(),"Overdue",IF(J241-TODAY()&lt;=DUE_SOON_DAYS,"Due soon","Current")))))</f>
        <v/>
      </c>
      <c r="M241" s="35" t="str">
        <f>IF(OR(I241="",AUDIT_START="",AUDIT_END=""),"",IF(AND(I241&gt;=AUDIT_START,I241&lt;=AUDIT_END),"Yes","No"))</f>
        <v/>
      </c>
      <c r="N241" s="9" t="n"/>
      <c r="O241" s="9" t="n"/>
      <c r="P241" s="9" t="n"/>
    </row>
    <row r="242">
      <c r="A242" s="36" t="n"/>
      <c r="B242" s="36" t="n"/>
      <c r="C242" s="36" t="n"/>
      <c r="D242" s="36" t="n"/>
      <c r="E242" s="36" t="n"/>
      <c r="F242" s="36" t="n"/>
      <c r="G242" s="36" t="n"/>
      <c r="H242" s="36" t="n"/>
      <c r="I242" s="37" t="n"/>
      <c r="J242" s="34" t="str">
        <f>IF(OR(I242="",F242=""),"",IF(IFERROR(VLOOKUP(F242,FREQ_TABLE,2,FALSE),0)=0,"",I242+VLOOKUP(F242,FREQ_TABLE,2,FALSE)))</f>
        <v/>
      </c>
      <c r="K242" s="35" t="str">
        <f>IF(J242="","",J242-TODAY())</f>
        <v/>
      </c>
      <c r="L242" s="35" t="str">
        <f>IF(D242="","",IF(I242="","Missing",IF(J242="","Collected",IF(J242&lt;TODAY(),"Overdue",IF(J242-TODAY()&lt;=DUE_SOON_DAYS,"Due soon","Current")))))</f>
        <v/>
      </c>
      <c r="M242" s="35" t="str">
        <f>IF(OR(I242="",AUDIT_START="",AUDIT_END=""),"",IF(AND(I242&gt;=AUDIT_START,I242&lt;=AUDIT_END),"Yes","No"))</f>
        <v/>
      </c>
      <c r="N242" s="36" t="n"/>
      <c r="O242" s="36" t="n"/>
      <c r="P242" s="36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33" t="n"/>
      <c r="J243" s="34" t="str">
        <f>IF(OR(I243="",F243=""),"",IF(IFERROR(VLOOKUP(F243,FREQ_TABLE,2,FALSE),0)=0,"",I243+VLOOKUP(F243,FREQ_TABLE,2,FALSE)))</f>
        <v/>
      </c>
      <c r="K243" s="35" t="str">
        <f>IF(J243="","",J243-TODAY())</f>
        <v/>
      </c>
      <c r="L243" s="35" t="str">
        <f>IF(D243="","",IF(I243="","Missing",IF(J243="","Collected",IF(J243&lt;TODAY(),"Overdue",IF(J243-TODAY()&lt;=DUE_SOON_DAYS,"Due soon","Current")))))</f>
        <v/>
      </c>
      <c r="M243" s="35" t="str">
        <f>IF(OR(I243="",AUDIT_START="",AUDIT_END=""),"",IF(AND(I243&gt;=AUDIT_START,I243&lt;=AUDIT_END),"Yes","No"))</f>
        <v/>
      </c>
      <c r="N243" s="9" t="n"/>
      <c r="O243" s="9" t="n"/>
      <c r="P243" s="9" t="n"/>
    </row>
    <row r="244">
      <c r="A244" s="36" t="n"/>
      <c r="B244" s="36" t="n"/>
      <c r="C244" s="36" t="n"/>
      <c r="D244" s="36" t="n"/>
      <c r="E244" s="36" t="n"/>
      <c r="F244" s="36" t="n"/>
      <c r="G244" s="36" t="n"/>
      <c r="H244" s="36" t="n"/>
      <c r="I244" s="37" t="n"/>
      <c r="J244" s="34" t="str">
        <f>IF(OR(I244="",F244=""),"",IF(IFERROR(VLOOKUP(F244,FREQ_TABLE,2,FALSE),0)=0,"",I244+VLOOKUP(F244,FREQ_TABLE,2,FALSE)))</f>
        <v/>
      </c>
      <c r="K244" s="35" t="str">
        <f>IF(J244="","",J244-TODAY())</f>
        <v/>
      </c>
      <c r="L244" s="35" t="str">
        <f>IF(D244="","",IF(I244="","Missing",IF(J244="","Collected",IF(J244&lt;TODAY(),"Overdue",IF(J244-TODAY()&lt;=DUE_SOON_DAYS,"Due soon","Current")))))</f>
        <v/>
      </c>
      <c r="M244" s="35" t="str">
        <f>IF(OR(I244="",AUDIT_START="",AUDIT_END=""),"",IF(AND(I244&gt;=AUDIT_START,I244&lt;=AUDIT_END),"Yes","No"))</f>
        <v/>
      </c>
      <c r="N244" s="36" t="n"/>
      <c r="O244" s="36" t="n"/>
      <c r="P244" s="36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33" t="n"/>
      <c r="J245" s="34" t="str">
        <f>IF(OR(I245="",F245=""),"",IF(IFERROR(VLOOKUP(F245,FREQ_TABLE,2,FALSE),0)=0,"",I245+VLOOKUP(F245,FREQ_TABLE,2,FALSE)))</f>
        <v/>
      </c>
      <c r="K245" s="35" t="str">
        <f>IF(J245="","",J245-TODAY())</f>
        <v/>
      </c>
      <c r="L245" s="35" t="str">
        <f>IF(D245="","",IF(I245="","Missing",IF(J245="","Collected",IF(J245&lt;TODAY(),"Overdue",IF(J245-TODAY()&lt;=DUE_SOON_DAYS,"Due soon","Current")))))</f>
        <v/>
      </c>
      <c r="M245" s="35" t="str">
        <f>IF(OR(I245="",AUDIT_START="",AUDIT_END=""),"",IF(AND(I245&gt;=AUDIT_START,I245&lt;=AUDIT_END),"Yes","No"))</f>
        <v/>
      </c>
      <c r="N245" s="9" t="n"/>
      <c r="O245" s="9" t="n"/>
      <c r="P245" s="9" t="n"/>
    </row>
    <row r="246">
      <c r="A246" s="36" t="n"/>
      <c r="B246" s="36" t="n"/>
      <c r="C246" s="36" t="n"/>
      <c r="D246" s="36" t="n"/>
      <c r="E246" s="36" t="n"/>
      <c r="F246" s="36" t="n"/>
      <c r="G246" s="36" t="n"/>
      <c r="H246" s="36" t="n"/>
      <c r="I246" s="37" t="n"/>
      <c r="J246" s="34" t="str">
        <f>IF(OR(I246="",F246=""),"",IF(IFERROR(VLOOKUP(F246,FREQ_TABLE,2,FALSE),0)=0,"",I246+VLOOKUP(F246,FREQ_TABLE,2,FALSE)))</f>
        <v/>
      </c>
      <c r="K246" s="35" t="str">
        <f>IF(J246="","",J246-TODAY())</f>
        <v/>
      </c>
      <c r="L246" s="35" t="str">
        <f>IF(D246="","",IF(I246="","Missing",IF(J246="","Collected",IF(J246&lt;TODAY(),"Overdue",IF(J246-TODAY()&lt;=DUE_SOON_DAYS,"Due soon","Current")))))</f>
        <v/>
      </c>
      <c r="M246" s="35" t="str">
        <f>IF(OR(I246="",AUDIT_START="",AUDIT_END=""),"",IF(AND(I246&gt;=AUDIT_START,I246&lt;=AUDIT_END),"Yes","No"))</f>
        <v/>
      </c>
      <c r="N246" s="36" t="n"/>
      <c r="O246" s="36" t="n"/>
      <c r="P246" s="36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33" t="n"/>
      <c r="J247" s="34" t="str">
        <f>IF(OR(I247="",F247=""),"",IF(IFERROR(VLOOKUP(F247,FREQ_TABLE,2,FALSE),0)=0,"",I247+VLOOKUP(F247,FREQ_TABLE,2,FALSE)))</f>
        <v/>
      </c>
      <c r="K247" s="35" t="str">
        <f>IF(J247="","",J247-TODAY())</f>
        <v/>
      </c>
      <c r="L247" s="35" t="str">
        <f>IF(D247="","",IF(I247="","Missing",IF(J247="","Collected",IF(J247&lt;TODAY(),"Overdue",IF(J247-TODAY()&lt;=DUE_SOON_DAYS,"Due soon","Current")))))</f>
        <v/>
      </c>
      <c r="M247" s="35" t="str">
        <f>IF(OR(I247="",AUDIT_START="",AUDIT_END=""),"",IF(AND(I247&gt;=AUDIT_START,I247&lt;=AUDIT_END),"Yes","No"))</f>
        <v/>
      </c>
      <c r="N247" s="9" t="n"/>
      <c r="O247" s="9" t="n"/>
      <c r="P247" s="9" t="n"/>
    </row>
    <row r="248">
      <c r="A248" s="36" t="n"/>
      <c r="B248" s="36" t="n"/>
      <c r="C248" s="36" t="n"/>
      <c r="D248" s="36" t="n"/>
      <c r="E248" s="36" t="n"/>
      <c r="F248" s="36" t="n"/>
      <c r="G248" s="36" t="n"/>
      <c r="H248" s="36" t="n"/>
      <c r="I248" s="37" t="n"/>
      <c r="J248" s="34" t="str">
        <f>IF(OR(I248="",F248=""),"",IF(IFERROR(VLOOKUP(F248,FREQ_TABLE,2,FALSE),0)=0,"",I248+VLOOKUP(F248,FREQ_TABLE,2,FALSE)))</f>
        <v/>
      </c>
      <c r="K248" s="35" t="str">
        <f>IF(J248="","",J248-TODAY())</f>
        <v/>
      </c>
      <c r="L248" s="35" t="str">
        <f>IF(D248="","",IF(I248="","Missing",IF(J248="","Collected",IF(J248&lt;TODAY(),"Overdue",IF(J248-TODAY()&lt;=DUE_SOON_DAYS,"Due soon","Current")))))</f>
        <v/>
      </c>
      <c r="M248" s="35" t="str">
        <f>IF(OR(I248="",AUDIT_START="",AUDIT_END=""),"",IF(AND(I248&gt;=AUDIT_START,I248&lt;=AUDIT_END),"Yes","No"))</f>
        <v/>
      </c>
      <c r="N248" s="36" t="n"/>
      <c r="O248" s="36" t="n"/>
      <c r="P248" s="36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33" t="n"/>
      <c r="J249" s="34" t="str">
        <f>IF(OR(I249="",F249=""),"",IF(IFERROR(VLOOKUP(F249,FREQ_TABLE,2,FALSE),0)=0,"",I249+VLOOKUP(F249,FREQ_TABLE,2,FALSE)))</f>
        <v/>
      </c>
      <c r="K249" s="35" t="str">
        <f>IF(J249="","",J249-TODAY())</f>
        <v/>
      </c>
      <c r="L249" s="35" t="str">
        <f>IF(D249="","",IF(I249="","Missing",IF(J249="","Collected",IF(J249&lt;TODAY(),"Overdue",IF(J249-TODAY()&lt;=DUE_SOON_DAYS,"Due soon","Current")))))</f>
        <v/>
      </c>
      <c r="M249" s="35" t="str">
        <f>IF(OR(I249="",AUDIT_START="",AUDIT_END=""),"",IF(AND(I249&gt;=AUDIT_START,I249&lt;=AUDIT_END),"Yes","No"))</f>
        <v/>
      </c>
      <c r="N249" s="9" t="n"/>
      <c r="O249" s="9" t="n"/>
      <c r="P249" s="9" t="n"/>
    </row>
    <row r="250">
      <c r="A250" s="36" t="n"/>
      <c r="B250" s="36" t="n"/>
      <c r="C250" s="36" t="n"/>
      <c r="D250" s="36" t="n"/>
      <c r="E250" s="36" t="n"/>
      <c r="F250" s="36" t="n"/>
      <c r="G250" s="36" t="n"/>
      <c r="H250" s="36" t="n"/>
      <c r="I250" s="37" t="n"/>
      <c r="J250" s="34" t="str">
        <f>IF(OR(I250="",F250=""),"",IF(IFERROR(VLOOKUP(F250,FREQ_TABLE,2,FALSE),0)=0,"",I250+VLOOKUP(F250,FREQ_TABLE,2,FALSE)))</f>
        <v/>
      </c>
      <c r="K250" s="35" t="str">
        <f>IF(J250="","",J250-TODAY())</f>
        <v/>
      </c>
      <c r="L250" s="35" t="str">
        <f>IF(D250="","",IF(I250="","Missing",IF(J250="","Collected",IF(J250&lt;TODAY(),"Overdue",IF(J250-TODAY()&lt;=DUE_SOON_DAYS,"Due soon","Current")))))</f>
        <v/>
      </c>
      <c r="M250" s="35" t="str">
        <f>IF(OR(I250="",AUDIT_START="",AUDIT_END=""),"",IF(AND(I250&gt;=AUDIT_START,I250&lt;=AUDIT_END),"Yes","No"))</f>
        <v/>
      </c>
      <c r="N250" s="36" t="n"/>
      <c r="O250" s="36" t="n"/>
      <c r="P250" s="36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33" t="n"/>
      <c r="J251" s="34" t="str">
        <f>IF(OR(I251="",F251=""),"",IF(IFERROR(VLOOKUP(F251,FREQ_TABLE,2,FALSE),0)=0,"",I251+VLOOKUP(F251,FREQ_TABLE,2,FALSE)))</f>
        <v/>
      </c>
      <c r="K251" s="35" t="str">
        <f>IF(J251="","",J251-TODAY())</f>
        <v/>
      </c>
      <c r="L251" s="35" t="str">
        <f>IF(D251="","",IF(I251="","Missing",IF(J251="","Collected",IF(J251&lt;TODAY(),"Overdue",IF(J251-TODAY()&lt;=DUE_SOON_DAYS,"Due soon","Current")))))</f>
        <v/>
      </c>
      <c r="M251" s="35" t="str">
        <f>IF(OR(I251="",AUDIT_START="",AUDIT_END=""),"",IF(AND(I251&gt;=AUDIT_START,I251&lt;=AUDIT_END),"Yes","No"))</f>
        <v/>
      </c>
      <c r="N251" s="9" t="n"/>
      <c r="O251" s="9" t="n"/>
      <c r="P251" s="9" t="n"/>
    </row>
    <row r="252">
      <c r="A252" s="36" t="n"/>
      <c r="B252" s="36" t="n"/>
      <c r="C252" s="36" t="n"/>
      <c r="D252" s="36" t="n"/>
      <c r="E252" s="36" t="n"/>
      <c r="F252" s="36" t="n"/>
      <c r="G252" s="36" t="n"/>
      <c r="H252" s="36" t="n"/>
      <c r="I252" s="37" t="n"/>
      <c r="J252" s="34" t="str">
        <f>IF(OR(I252="",F252=""),"",IF(IFERROR(VLOOKUP(F252,FREQ_TABLE,2,FALSE),0)=0,"",I252+VLOOKUP(F252,FREQ_TABLE,2,FALSE)))</f>
        <v/>
      </c>
      <c r="K252" s="35" t="str">
        <f>IF(J252="","",J252-TODAY())</f>
        <v/>
      </c>
      <c r="L252" s="35" t="str">
        <f>IF(D252="","",IF(I252="","Missing",IF(J252="","Collected",IF(J252&lt;TODAY(),"Overdue",IF(J252-TODAY()&lt;=DUE_SOON_DAYS,"Due soon","Current")))))</f>
        <v/>
      </c>
      <c r="M252" s="35" t="str">
        <f>IF(OR(I252="",AUDIT_START="",AUDIT_END=""),"",IF(AND(I252&gt;=AUDIT_START,I252&lt;=AUDIT_END),"Yes","No"))</f>
        <v/>
      </c>
      <c r="N252" s="36" t="n"/>
      <c r="O252" s="36" t="n"/>
      <c r="P252" s="36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33" t="n"/>
      <c r="J253" s="34" t="str">
        <f>IF(OR(I253="",F253=""),"",IF(IFERROR(VLOOKUP(F253,FREQ_TABLE,2,FALSE),0)=0,"",I253+VLOOKUP(F253,FREQ_TABLE,2,FALSE)))</f>
        <v/>
      </c>
      <c r="K253" s="35" t="str">
        <f>IF(J253="","",J253-TODAY())</f>
        <v/>
      </c>
      <c r="L253" s="35" t="str">
        <f>IF(D253="","",IF(I253="","Missing",IF(J253="","Collected",IF(J253&lt;TODAY(),"Overdue",IF(J253-TODAY()&lt;=DUE_SOON_DAYS,"Due soon","Current")))))</f>
        <v/>
      </c>
      <c r="M253" s="35" t="str">
        <f>IF(OR(I253="",AUDIT_START="",AUDIT_END=""),"",IF(AND(I253&gt;=AUDIT_START,I253&lt;=AUDIT_END),"Yes","No"))</f>
        <v/>
      </c>
      <c r="N253" s="9" t="n"/>
      <c r="O253" s="9" t="n"/>
      <c r="P253" s="9" t="n"/>
    </row>
    <row r="254">
      <c r="A254" s="36" t="n"/>
      <c r="B254" s="36" t="n"/>
      <c r="C254" s="36" t="n"/>
      <c r="D254" s="36" t="n"/>
      <c r="E254" s="36" t="n"/>
      <c r="F254" s="36" t="n"/>
      <c r="G254" s="36" t="n"/>
      <c r="H254" s="36" t="n"/>
      <c r="I254" s="37" t="n"/>
      <c r="J254" s="34" t="str">
        <f>IF(OR(I254="",F254=""),"",IF(IFERROR(VLOOKUP(F254,FREQ_TABLE,2,FALSE),0)=0,"",I254+VLOOKUP(F254,FREQ_TABLE,2,FALSE)))</f>
        <v/>
      </c>
      <c r="K254" s="35" t="str">
        <f>IF(J254="","",J254-TODAY())</f>
        <v/>
      </c>
      <c r="L254" s="35" t="str">
        <f>IF(D254="","",IF(I254="","Missing",IF(J254="","Collected",IF(J254&lt;TODAY(),"Overdue",IF(J254-TODAY()&lt;=DUE_SOON_DAYS,"Due soon","Current")))))</f>
        <v/>
      </c>
      <c r="M254" s="35" t="str">
        <f>IF(OR(I254="",AUDIT_START="",AUDIT_END=""),"",IF(AND(I254&gt;=AUDIT_START,I254&lt;=AUDIT_END),"Yes","No"))</f>
        <v/>
      </c>
      <c r="N254" s="36" t="n"/>
      <c r="O254" s="36" t="n"/>
      <c r="P254" s="36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33" t="n"/>
      <c r="J255" s="34" t="str">
        <f>IF(OR(I255="",F255=""),"",IF(IFERROR(VLOOKUP(F255,FREQ_TABLE,2,FALSE),0)=0,"",I255+VLOOKUP(F255,FREQ_TABLE,2,FALSE)))</f>
        <v/>
      </c>
      <c r="K255" s="35" t="str">
        <f>IF(J255="","",J255-TODAY())</f>
        <v/>
      </c>
      <c r="L255" s="35" t="str">
        <f>IF(D255="","",IF(I255="","Missing",IF(J255="","Collected",IF(J255&lt;TODAY(),"Overdue",IF(J255-TODAY()&lt;=DUE_SOON_DAYS,"Due soon","Current")))))</f>
        <v/>
      </c>
      <c r="M255" s="35" t="str">
        <f>IF(OR(I255="",AUDIT_START="",AUDIT_END=""),"",IF(AND(I255&gt;=AUDIT_START,I255&lt;=AUDIT_END),"Yes","No"))</f>
        <v/>
      </c>
      <c r="N255" s="9" t="n"/>
      <c r="O255" s="9" t="n"/>
      <c r="P255" s="9" t="n"/>
    </row>
    <row r="256">
      <c r="A256" s="36" t="n"/>
      <c r="B256" s="36" t="n"/>
      <c r="C256" s="36" t="n"/>
      <c r="D256" s="36" t="n"/>
      <c r="E256" s="36" t="n"/>
      <c r="F256" s="36" t="n"/>
      <c r="G256" s="36" t="n"/>
      <c r="H256" s="36" t="n"/>
      <c r="I256" s="37" t="n"/>
      <c r="J256" s="34" t="str">
        <f>IF(OR(I256="",F256=""),"",IF(IFERROR(VLOOKUP(F256,FREQ_TABLE,2,FALSE),0)=0,"",I256+VLOOKUP(F256,FREQ_TABLE,2,FALSE)))</f>
        <v/>
      </c>
      <c r="K256" s="35" t="str">
        <f>IF(J256="","",J256-TODAY())</f>
        <v/>
      </c>
      <c r="L256" s="35" t="str">
        <f>IF(D256="","",IF(I256="","Missing",IF(J256="","Collected",IF(J256&lt;TODAY(),"Overdue",IF(J256-TODAY()&lt;=DUE_SOON_DAYS,"Due soon","Current")))))</f>
        <v/>
      </c>
      <c r="M256" s="35" t="str">
        <f>IF(OR(I256="",AUDIT_START="",AUDIT_END=""),"",IF(AND(I256&gt;=AUDIT_START,I256&lt;=AUDIT_END),"Yes","No"))</f>
        <v/>
      </c>
      <c r="N256" s="36" t="n"/>
      <c r="O256" s="36" t="n"/>
      <c r="P256" s="36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33" t="n"/>
      <c r="J257" s="34" t="str">
        <f>IF(OR(I257="",F257=""),"",IF(IFERROR(VLOOKUP(F257,FREQ_TABLE,2,FALSE),0)=0,"",I257+VLOOKUP(F257,FREQ_TABLE,2,FALSE)))</f>
        <v/>
      </c>
      <c r="K257" s="35" t="str">
        <f>IF(J257="","",J257-TODAY())</f>
        <v/>
      </c>
      <c r="L257" s="35" t="str">
        <f>IF(D257="","",IF(I257="","Missing",IF(J257="","Collected",IF(J257&lt;TODAY(),"Overdue",IF(J257-TODAY()&lt;=DUE_SOON_DAYS,"Due soon","Current")))))</f>
        <v/>
      </c>
      <c r="M257" s="35" t="str">
        <f>IF(OR(I257="",AUDIT_START="",AUDIT_END=""),"",IF(AND(I257&gt;=AUDIT_START,I257&lt;=AUDIT_END),"Yes","No"))</f>
        <v/>
      </c>
      <c r="N257" s="9" t="n"/>
      <c r="O257" s="9" t="n"/>
      <c r="P257" s="9" t="n"/>
    </row>
    <row r="258">
      <c r="A258" s="36" t="n"/>
      <c r="B258" s="36" t="n"/>
      <c r="C258" s="36" t="n"/>
      <c r="D258" s="36" t="n"/>
      <c r="E258" s="36" t="n"/>
      <c r="F258" s="36" t="n"/>
      <c r="G258" s="36" t="n"/>
      <c r="H258" s="36" t="n"/>
      <c r="I258" s="37" t="n"/>
      <c r="J258" s="34" t="str">
        <f>IF(OR(I258="",F258=""),"",IF(IFERROR(VLOOKUP(F258,FREQ_TABLE,2,FALSE),0)=0,"",I258+VLOOKUP(F258,FREQ_TABLE,2,FALSE)))</f>
        <v/>
      </c>
      <c r="K258" s="35" t="str">
        <f>IF(J258="","",J258-TODAY())</f>
        <v/>
      </c>
      <c r="L258" s="35" t="str">
        <f>IF(D258="","",IF(I258="","Missing",IF(J258="","Collected",IF(J258&lt;TODAY(),"Overdue",IF(J258-TODAY()&lt;=DUE_SOON_DAYS,"Due soon","Current")))))</f>
        <v/>
      </c>
      <c r="M258" s="35" t="str">
        <f>IF(OR(I258="",AUDIT_START="",AUDIT_END=""),"",IF(AND(I258&gt;=AUDIT_START,I258&lt;=AUDIT_END),"Yes","No"))</f>
        <v/>
      </c>
      <c r="N258" s="36" t="n"/>
      <c r="O258" s="36" t="n"/>
      <c r="P258" s="36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33" t="n"/>
      <c r="J259" s="34" t="str">
        <f>IF(OR(I259="",F259=""),"",IF(IFERROR(VLOOKUP(F259,FREQ_TABLE,2,FALSE),0)=0,"",I259+VLOOKUP(F259,FREQ_TABLE,2,FALSE)))</f>
        <v/>
      </c>
      <c r="K259" s="35" t="str">
        <f>IF(J259="","",J259-TODAY())</f>
        <v/>
      </c>
      <c r="L259" s="35" t="str">
        <f>IF(D259="","",IF(I259="","Missing",IF(J259="","Collected",IF(J259&lt;TODAY(),"Overdue",IF(J259-TODAY()&lt;=DUE_SOON_DAYS,"Due soon","Current")))))</f>
        <v/>
      </c>
      <c r="M259" s="35" t="str">
        <f>IF(OR(I259="",AUDIT_START="",AUDIT_END=""),"",IF(AND(I259&gt;=AUDIT_START,I259&lt;=AUDIT_END),"Yes","No"))</f>
        <v/>
      </c>
      <c r="N259" s="9" t="n"/>
      <c r="O259" s="9" t="n"/>
      <c r="P259" s="9" t="n"/>
    </row>
    <row r="260">
      <c r="A260" s="36" t="n"/>
      <c r="B260" s="36" t="n"/>
      <c r="C260" s="36" t="n"/>
      <c r="D260" s="36" t="n"/>
      <c r="E260" s="36" t="n"/>
      <c r="F260" s="36" t="n"/>
      <c r="G260" s="36" t="n"/>
      <c r="H260" s="36" t="n"/>
      <c r="I260" s="37" t="n"/>
      <c r="J260" s="34" t="str">
        <f>IF(OR(I260="",F260=""),"",IF(IFERROR(VLOOKUP(F260,FREQ_TABLE,2,FALSE),0)=0,"",I260+VLOOKUP(F260,FREQ_TABLE,2,FALSE)))</f>
        <v/>
      </c>
      <c r="K260" s="35" t="str">
        <f>IF(J260="","",J260-TODAY())</f>
        <v/>
      </c>
      <c r="L260" s="35" t="str">
        <f>IF(D260="","",IF(I260="","Missing",IF(J260="","Collected",IF(J260&lt;TODAY(),"Overdue",IF(J260-TODAY()&lt;=DUE_SOON_DAYS,"Due soon","Current")))))</f>
        <v/>
      </c>
      <c r="M260" s="35" t="str">
        <f>IF(OR(I260="",AUDIT_START="",AUDIT_END=""),"",IF(AND(I260&gt;=AUDIT_START,I260&lt;=AUDIT_END),"Yes","No"))</f>
        <v/>
      </c>
      <c r="N260" s="36" t="n"/>
      <c r="O260" s="36" t="n"/>
      <c r="P260" s="36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33" t="n"/>
      <c r="J261" s="34" t="str">
        <f>IF(OR(I261="",F261=""),"",IF(IFERROR(VLOOKUP(F261,FREQ_TABLE,2,FALSE),0)=0,"",I261+VLOOKUP(F261,FREQ_TABLE,2,FALSE)))</f>
        <v/>
      </c>
      <c r="K261" s="35" t="str">
        <f>IF(J261="","",J261-TODAY())</f>
        <v/>
      </c>
      <c r="L261" s="35" t="str">
        <f>IF(D261="","",IF(I261="","Missing",IF(J261="","Collected",IF(J261&lt;TODAY(),"Overdue",IF(J261-TODAY()&lt;=DUE_SOON_DAYS,"Due soon","Current")))))</f>
        <v/>
      </c>
      <c r="M261" s="35" t="str">
        <f>IF(OR(I261="",AUDIT_START="",AUDIT_END=""),"",IF(AND(I261&gt;=AUDIT_START,I261&lt;=AUDIT_END),"Yes","No"))</f>
        <v/>
      </c>
      <c r="N261" s="9" t="n"/>
      <c r="O261" s="9" t="n"/>
      <c r="P261" s="9" t="n"/>
    </row>
    <row r="262">
      <c r="A262" s="36" t="n"/>
      <c r="B262" s="36" t="n"/>
      <c r="C262" s="36" t="n"/>
      <c r="D262" s="36" t="n"/>
      <c r="E262" s="36" t="n"/>
      <c r="F262" s="36" t="n"/>
      <c r="G262" s="36" t="n"/>
      <c r="H262" s="36" t="n"/>
      <c r="I262" s="37" t="n"/>
      <c r="J262" s="34" t="str">
        <f>IF(OR(I262="",F262=""),"",IF(IFERROR(VLOOKUP(F262,FREQ_TABLE,2,FALSE),0)=0,"",I262+VLOOKUP(F262,FREQ_TABLE,2,FALSE)))</f>
        <v/>
      </c>
      <c r="K262" s="35" t="str">
        <f>IF(J262="","",J262-TODAY())</f>
        <v/>
      </c>
      <c r="L262" s="35" t="str">
        <f>IF(D262="","",IF(I262="","Missing",IF(J262="","Collected",IF(J262&lt;TODAY(),"Overdue",IF(J262-TODAY()&lt;=DUE_SOON_DAYS,"Due soon","Current")))))</f>
        <v/>
      </c>
      <c r="M262" s="35" t="str">
        <f>IF(OR(I262="",AUDIT_START="",AUDIT_END=""),"",IF(AND(I262&gt;=AUDIT_START,I262&lt;=AUDIT_END),"Yes","No"))</f>
        <v/>
      </c>
      <c r="N262" s="36" t="n"/>
      <c r="O262" s="36" t="n"/>
      <c r="P262" s="36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33" t="n"/>
      <c r="J263" s="34" t="str">
        <f>IF(OR(I263="",F263=""),"",IF(IFERROR(VLOOKUP(F263,FREQ_TABLE,2,FALSE),0)=0,"",I263+VLOOKUP(F263,FREQ_TABLE,2,FALSE)))</f>
        <v/>
      </c>
      <c r="K263" s="35" t="str">
        <f>IF(J263="","",J263-TODAY())</f>
        <v/>
      </c>
      <c r="L263" s="35" t="str">
        <f>IF(D263="","",IF(I263="","Missing",IF(J263="","Collected",IF(J263&lt;TODAY(),"Overdue",IF(J263-TODAY()&lt;=DUE_SOON_DAYS,"Due soon","Current")))))</f>
        <v/>
      </c>
      <c r="M263" s="35" t="str">
        <f>IF(OR(I263="",AUDIT_START="",AUDIT_END=""),"",IF(AND(I263&gt;=AUDIT_START,I263&lt;=AUDIT_END),"Yes","No"))</f>
        <v/>
      </c>
      <c r="N263" s="9" t="n"/>
      <c r="O263" s="9" t="n"/>
      <c r="P263" s="9" t="n"/>
    </row>
    <row r="264">
      <c r="A264" s="36" t="n"/>
      <c r="B264" s="36" t="n"/>
      <c r="C264" s="36" t="n"/>
      <c r="D264" s="36" t="n"/>
      <c r="E264" s="36" t="n"/>
      <c r="F264" s="36" t="n"/>
      <c r="G264" s="36" t="n"/>
      <c r="H264" s="36" t="n"/>
      <c r="I264" s="37" t="n"/>
      <c r="J264" s="34" t="str">
        <f>IF(OR(I264="",F264=""),"",IF(IFERROR(VLOOKUP(F264,FREQ_TABLE,2,FALSE),0)=0,"",I264+VLOOKUP(F264,FREQ_TABLE,2,FALSE)))</f>
        <v/>
      </c>
      <c r="K264" s="35" t="str">
        <f>IF(J264="","",J264-TODAY())</f>
        <v/>
      </c>
      <c r="L264" s="35" t="str">
        <f>IF(D264="","",IF(I264="","Missing",IF(J264="","Collected",IF(J264&lt;TODAY(),"Overdue",IF(J264-TODAY()&lt;=DUE_SOON_DAYS,"Due soon","Current")))))</f>
        <v/>
      </c>
      <c r="M264" s="35" t="str">
        <f>IF(OR(I264="",AUDIT_START="",AUDIT_END=""),"",IF(AND(I264&gt;=AUDIT_START,I264&lt;=AUDIT_END),"Yes","No"))</f>
        <v/>
      </c>
      <c r="N264" s="36" t="n"/>
      <c r="O264" s="36" t="n"/>
      <c r="P264" s="36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33" t="n"/>
      <c r="J265" s="34" t="str">
        <f>IF(OR(I265="",F265=""),"",IF(IFERROR(VLOOKUP(F265,FREQ_TABLE,2,FALSE),0)=0,"",I265+VLOOKUP(F265,FREQ_TABLE,2,FALSE)))</f>
        <v/>
      </c>
      <c r="K265" s="35" t="str">
        <f>IF(J265="","",J265-TODAY())</f>
        <v/>
      </c>
      <c r="L265" s="35" t="str">
        <f>IF(D265="","",IF(I265="","Missing",IF(J265="","Collected",IF(J265&lt;TODAY(),"Overdue",IF(J265-TODAY()&lt;=DUE_SOON_DAYS,"Due soon","Current")))))</f>
        <v/>
      </c>
      <c r="M265" s="35" t="str">
        <f>IF(OR(I265="",AUDIT_START="",AUDIT_END=""),"",IF(AND(I265&gt;=AUDIT_START,I265&lt;=AUDIT_END),"Yes","No"))</f>
        <v/>
      </c>
      <c r="N265" s="9" t="n"/>
      <c r="O265" s="9" t="n"/>
      <c r="P265" s="9" t="n"/>
    </row>
    <row r="266">
      <c r="A266" s="36" t="n"/>
      <c r="B266" s="36" t="n"/>
      <c r="C266" s="36" t="n"/>
      <c r="D266" s="36" t="n"/>
      <c r="E266" s="36" t="n"/>
      <c r="F266" s="36" t="n"/>
      <c r="G266" s="36" t="n"/>
      <c r="H266" s="36" t="n"/>
      <c r="I266" s="37" t="n"/>
      <c r="J266" s="34" t="str">
        <f>IF(OR(I266="",F266=""),"",IF(IFERROR(VLOOKUP(F266,FREQ_TABLE,2,FALSE),0)=0,"",I266+VLOOKUP(F266,FREQ_TABLE,2,FALSE)))</f>
        <v/>
      </c>
      <c r="K266" s="35" t="str">
        <f>IF(J266="","",J266-TODAY())</f>
        <v/>
      </c>
      <c r="L266" s="35" t="str">
        <f>IF(D266="","",IF(I266="","Missing",IF(J266="","Collected",IF(J266&lt;TODAY(),"Overdue",IF(J266-TODAY()&lt;=DUE_SOON_DAYS,"Due soon","Current")))))</f>
        <v/>
      </c>
      <c r="M266" s="35" t="str">
        <f>IF(OR(I266="",AUDIT_START="",AUDIT_END=""),"",IF(AND(I266&gt;=AUDIT_START,I266&lt;=AUDIT_END),"Yes","No"))</f>
        <v/>
      </c>
      <c r="N266" s="36" t="n"/>
      <c r="O266" s="36" t="n"/>
      <c r="P266" s="36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33" t="n"/>
      <c r="J267" s="34" t="str">
        <f>IF(OR(I267="",F267=""),"",IF(IFERROR(VLOOKUP(F267,FREQ_TABLE,2,FALSE),0)=0,"",I267+VLOOKUP(F267,FREQ_TABLE,2,FALSE)))</f>
        <v/>
      </c>
      <c r="K267" s="35" t="str">
        <f>IF(J267="","",J267-TODAY())</f>
        <v/>
      </c>
      <c r="L267" s="35" t="str">
        <f>IF(D267="","",IF(I267="","Missing",IF(J267="","Collected",IF(J267&lt;TODAY(),"Overdue",IF(J267-TODAY()&lt;=DUE_SOON_DAYS,"Due soon","Current")))))</f>
        <v/>
      </c>
      <c r="M267" s="35" t="str">
        <f>IF(OR(I267="",AUDIT_START="",AUDIT_END=""),"",IF(AND(I267&gt;=AUDIT_START,I267&lt;=AUDIT_END),"Yes","No"))</f>
        <v/>
      </c>
      <c r="N267" s="9" t="n"/>
      <c r="O267" s="9" t="n"/>
      <c r="P267" s="9" t="n"/>
    </row>
    <row r="268">
      <c r="A268" s="36" t="n"/>
      <c r="B268" s="36" t="n"/>
      <c r="C268" s="36" t="n"/>
      <c r="D268" s="36" t="n"/>
      <c r="E268" s="36" t="n"/>
      <c r="F268" s="36" t="n"/>
      <c r="G268" s="36" t="n"/>
      <c r="H268" s="36" t="n"/>
      <c r="I268" s="37" t="n"/>
      <c r="J268" s="34" t="str">
        <f>IF(OR(I268="",F268=""),"",IF(IFERROR(VLOOKUP(F268,FREQ_TABLE,2,FALSE),0)=0,"",I268+VLOOKUP(F268,FREQ_TABLE,2,FALSE)))</f>
        <v/>
      </c>
      <c r="K268" s="35" t="str">
        <f>IF(J268="","",J268-TODAY())</f>
        <v/>
      </c>
      <c r="L268" s="35" t="str">
        <f>IF(D268="","",IF(I268="","Missing",IF(J268="","Collected",IF(J268&lt;TODAY(),"Overdue",IF(J268-TODAY()&lt;=DUE_SOON_DAYS,"Due soon","Current")))))</f>
        <v/>
      </c>
      <c r="M268" s="35" t="str">
        <f>IF(OR(I268="",AUDIT_START="",AUDIT_END=""),"",IF(AND(I268&gt;=AUDIT_START,I268&lt;=AUDIT_END),"Yes","No"))</f>
        <v/>
      </c>
      <c r="N268" s="36" t="n"/>
      <c r="O268" s="36" t="n"/>
      <c r="P268" s="36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33" t="n"/>
      <c r="J269" s="34" t="str">
        <f>IF(OR(I269="",F269=""),"",IF(IFERROR(VLOOKUP(F269,FREQ_TABLE,2,FALSE),0)=0,"",I269+VLOOKUP(F269,FREQ_TABLE,2,FALSE)))</f>
        <v/>
      </c>
      <c r="K269" s="35" t="str">
        <f>IF(J269="","",J269-TODAY())</f>
        <v/>
      </c>
      <c r="L269" s="35" t="str">
        <f>IF(D269="","",IF(I269="","Missing",IF(J269="","Collected",IF(J269&lt;TODAY(),"Overdue",IF(J269-TODAY()&lt;=DUE_SOON_DAYS,"Due soon","Current")))))</f>
        <v/>
      </c>
      <c r="M269" s="35" t="str">
        <f>IF(OR(I269="",AUDIT_START="",AUDIT_END=""),"",IF(AND(I269&gt;=AUDIT_START,I269&lt;=AUDIT_END),"Yes","No"))</f>
        <v/>
      </c>
      <c r="N269" s="9" t="n"/>
      <c r="O269" s="9" t="n"/>
      <c r="P269" s="9" t="n"/>
    </row>
    <row r="270">
      <c r="A270" s="36" t="n"/>
      <c r="B270" s="36" t="n"/>
      <c r="C270" s="36" t="n"/>
      <c r="D270" s="36" t="n"/>
      <c r="E270" s="36" t="n"/>
      <c r="F270" s="36" t="n"/>
      <c r="G270" s="36" t="n"/>
      <c r="H270" s="36" t="n"/>
      <c r="I270" s="37" t="n"/>
      <c r="J270" s="34" t="str">
        <f>IF(OR(I270="",F270=""),"",IF(IFERROR(VLOOKUP(F270,FREQ_TABLE,2,FALSE),0)=0,"",I270+VLOOKUP(F270,FREQ_TABLE,2,FALSE)))</f>
        <v/>
      </c>
      <c r="K270" s="35" t="str">
        <f>IF(J270="","",J270-TODAY())</f>
        <v/>
      </c>
      <c r="L270" s="35" t="str">
        <f>IF(D270="","",IF(I270="","Missing",IF(J270="","Collected",IF(J270&lt;TODAY(),"Overdue",IF(J270-TODAY()&lt;=DUE_SOON_DAYS,"Due soon","Current")))))</f>
        <v/>
      </c>
      <c r="M270" s="35" t="str">
        <f>IF(OR(I270="",AUDIT_START="",AUDIT_END=""),"",IF(AND(I270&gt;=AUDIT_START,I270&lt;=AUDIT_END),"Yes","No"))</f>
        <v/>
      </c>
      <c r="N270" s="36" t="n"/>
      <c r="O270" s="36" t="n"/>
      <c r="P270" s="36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33" t="n"/>
      <c r="J271" s="34" t="str">
        <f>IF(OR(I271="",F271=""),"",IF(IFERROR(VLOOKUP(F271,FREQ_TABLE,2,FALSE),0)=0,"",I271+VLOOKUP(F271,FREQ_TABLE,2,FALSE)))</f>
        <v/>
      </c>
      <c r="K271" s="35" t="str">
        <f>IF(J271="","",J271-TODAY())</f>
        <v/>
      </c>
      <c r="L271" s="35" t="str">
        <f>IF(D271="","",IF(I271="","Missing",IF(J271="","Collected",IF(J271&lt;TODAY(),"Overdue",IF(J271-TODAY()&lt;=DUE_SOON_DAYS,"Due soon","Current")))))</f>
        <v/>
      </c>
      <c r="M271" s="35" t="str">
        <f>IF(OR(I271="",AUDIT_START="",AUDIT_END=""),"",IF(AND(I271&gt;=AUDIT_START,I271&lt;=AUDIT_END),"Yes","No"))</f>
        <v/>
      </c>
      <c r="N271" s="9" t="n"/>
      <c r="O271" s="9" t="n"/>
      <c r="P271" s="9" t="n"/>
    </row>
    <row r="272">
      <c r="A272" s="36" t="n"/>
      <c r="B272" s="36" t="n"/>
      <c r="C272" s="36" t="n"/>
      <c r="D272" s="36" t="n"/>
      <c r="E272" s="36" t="n"/>
      <c r="F272" s="36" t="n"/>
      <c r="G272" s="36" t="n"/>
      <c r="H272" s="36" t="n"/>
      <c r="I272" s="37" t="n"/>
      <c r="J272" s="34" t="str">
        <f>IF(OR(I272="",F272=""),"",IF(IFERROR(VLOOKUP(F272,FREQ_TABLE,2,FALSE),0)=0,"",I272+VLOOKUP(F272,FREQ_TABLE,2,FALSE)))</f>
        <v/>
      </c>
      <c r="K272" s="35" t="str">
        <f>IF(J272="","",J272-TODAY())</f>
        <v/>
      </c>
      <c r="L272" s="35" t="str">
        <f>IF(D272="","",IF(I272="","Missing",IF(J272="","Collected",IF(J272&lt;TODAY(),"Overdue",IF(J272-TODAY()&lt;=DUE_SOON_DAYS,"Due soon","Current")))))</f>
        <v/>
      </c>
      <c r="M272" s="35" t="str">
        <f>IF(OR(I272="",AUDIT_START="",AUDIT_END=""),"",IF(AND(I272&gt;=AUDIT_START,I272&lt;=AUDIT_END),"Yes","No"))</f>
        <v/>
      </c>
      <c r="N272" s="36" t="n"/>
      <c r="O272" s="36" t="n"/>
      <c r="P272" s="36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33" t="n"/>
      <c r="J273" s="34" t="str">
        <f>IF(OR(I273="",F273=""),"",IF(IFERROR(VLOOKUP(F273,FREQ_TABLE,2,FALSE),0)=0,"",I273+VLOOKUP(F273,FREQ_TABLE,2,FALSE)))</f>
        <v/>
      </c>
      <c r="K273" s="35" t="str">
        <f>IF(J273="","",J273-TODAY())</f>
        <v/>
      </c>
      <c r="L273" s="35" t="str">
        <f>IF(D273="","",IF(I273="","Missing",IF(J273="","Collected",IF(J273&lt;TODAY(),"Overdue",IF(J273-TODAY()&lt;=DUE_SOON_DAYS,"Due soon","Current")))))</f>
        <v/>
      </c>
      <c r="M273" s="35" t="str">
        <f>IF(OR(I273="",AUDIT_START="",AUDIT_END=""),"",IF(AND(I273&gt;=AUDIT_START,I273&lt;=AUDIT_END),"Yes","No"))</f>
        <v/>
      </c>
      <c r="N273" s="9" t="n"/>
      <c r="O273" s="9" t="n"/>
      <c r="P273" s="9" t="n"/>
    </row>
    <row r="274">
      <c r="A274" s="36" t="n"/>
      <c r="B274" s="36" t="n"/>
      <c r="C274" s="36" t="n"/>
      <c r="D274" s="36" t="n"/>
      <c r="E274" s="36" t="n"/>
      <c r="F274" s="36" t="n"/>
      <c r="G274" s="36" t="n"/>
      <c r="H274" s="36" t="n"/>
      <c r="I274" s="37" t="n"/>
      <c r="J274" s="34" t="str">
        <f>IF(OR(I274="",F274=""),"",IF(IFERROR(VLOOKUP(F274,FREQ_TABLE,2,FALSE),0)=0,"",I274+VLOOKUP(F274,FREQ_TABLE,2,FALSE)))</f>
        <v/>
      </c>
      <c r="K274" s="35" t="str">
        <f>IF(J274="","",J274-TODAY())</f>
        <v/>
      </c>
      <c r="L274" s="35" t="str">
        <f>IF(D274="","",IF(I274="","Missing",IF(J274="","Collected",IF(J274&lt;TODAY(),"Overdue",IF(J274-TODAY()&lt;=DUE_SOON_DAYS,"Due soon","Current")))))</f>
        <v/>
      </c>
      <c r="M274" s="35" t="str">
        <f>IF(OR(I274="",AUDIT_START="",AUDIT_END=""),"",IF(AND(I274&gt;=AUDIT_START,I274&lt;=AUDIT_END),"Yes","No"))</f>
        <v/>
      </c>
      <c r="N274" s="36" t="n"/>
      <c r="O274" s="36" t="n"/>
      <c r="P274" s="36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33" t="n"/>
      <c r="J275" s="34" t="str">
        <f>IF(OR(I275="",F275=""),"",IF(IFERROR(VLOOKUP(F275,FREQ_TABLE,2,FALSE),0)=0,"",I275+VLOOKUP(F275,FREQ_TABLE,2,FALSE)))</f>
        <v/>
      </c>
      <c r="K275" s="35" t="str">
        <f>IF(J275="","",J275-TODAY())</f>
        <v/>
      </c>
      <c r="L275" s="35" t="str">
        <f>IF(D275="","",IF(I275="","Missing",IF(J275="","Collected",IF(J275&lt;TODAY(),"Overdue",IF(J275-TODAY()&lt;=DUE_SOON_DAYS,"Due soon","Current")))))</f>
        <v/>
      </c>
      <c r="M275" s="35" t="str">
        <f>IF(OR(I275="",AUDIT_START="",AUDIT_END=""),"",IF(AND(I275&gt;=AUDIT_START,I275&lt;=AUDIT_END),"Yes","No"))</f>
        <v/>
      </c>
      <c r="N275" s="9" t="n"/>
      <c r="O275" s="9" t="n"/>
      <c r="P275" s="9" t="n"/>
    </row>
    <row r="276">
      <c r="A276" s="36" t="n"/>
      <c r="B276" s="36" t="n"/>
      <c r="C276" s="36" t="n"/>
      <c r="D276" s="36" t="n"/>
      <c r="E276" s="36" t="n"/>
      <c r="F276" s="36" t="n"/>
      <c r="G276" s="36" t="n"/>
      <c r="H276" s="36" t="n"/>
      <c r="I276" s="37" t="n"/>
      <c r="J276" s="34" t="str">
        <f>IF(OR(I276="",F276=""),"",IF(IFERROR(VLOOKUP(F276,FREQ_TABLE,2,FALSE),0)=0,"",I276+VLOOKUP(F276,FREQ_TABLE,2,FALSE)))</f>
        <v/>
      </c>
      <c r="K276" s="35" t="str">
        <f>IF(J276="","",J276-TODAY())</f>
        <v/>
      </c>
      <c r="L276" s="35" t="str">
        <f>IF(D276="","",IF(I276="","Missing",IF(J276="","Collected",IF(J276&lt;TODAY(),"Overdue",IF(J276-TODAY()&lt;=DUE_SOON_DAYS,"Due soon","Current")))))</f>
        <v/>
      </c>
      <c r="M276" s="35" t="str">
        <f>IF(OR(I276="",AUDIT_START="",AUDIT_END=""),"",IF(AND(I276&gt;=AUDIT_START,I276&lt;=AUDIT_END),"Yes","No"))</f>
        <v/>
      </c>
      <c r="N276" s="36" t="n"/>
      <c r="O276" s="36" t="n"/>
      <c r="P276" s="36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33" t="n"/>
      <c r="J277" s="34" t="str">
        <f>IF(OR(I277="",F277=""),"",IF(IFERROR(VLOOKUP(F277,FREQ_TABLE,2,FALSE),0)=0,"",I277+VLOOKUP(F277,FREQ_TABLE,2,FALSE)))</f>
        <v/>
      </c>
      <c r="K277" s="35" t="str">
        <f>IF(J277="","",J277-TODAY())</f>
        <v/>
      </c>
      <c r="L277" s="35" t="str">
        <f>IF(D277="","",IF(I277="","Missing",IF(J277="","Collected",IF(J277&lt;TODAY(),"Overdue",IF(J277-TODAY()&lt;=DUE_SOON_DAYS,"Due soon","Current")))))</f>
        <v/>
      </c>
      <c r="M277" s="35" t="str">
        <f>IF(OR(I277="",AUDIT_START="",AUDIT_END=""),"",IF(AND(I277&gt;=AUDIT_START,I277&lt;=AUDIT_END),"Yes","No"))</f>
        <v/>
      </c>
      <c r="N277" s="9" t="n"/>
      <c r="O277" s="9" t="n"/>
      <c r="P277" s="9" t="n"/>
    </row>
    <row r="278">
      <c r="A278" s="36" t="n"/>
      <c r="B278" s="36" t="n"/>
      <c r="C278" s="36" t="n"/>
      <c r="D278" s="36" t="n"/>
      <c r="E278" s="36" t="n"/>
      <c r="F278" s="36" t="n"/>
      <c r="G278" s="36" t="n"/>
      <c r="H278" s="36" t="n"/>
      <c r="I278" s="37" t="n"/>
      <c r="J278" s="34" t="str">
        <f>IF(OR(I278="",F278=""),"",IF(IFERROR(VLOOKUP(F278,FREQ_TABLE,2,FALSE),0)=0,"",I278+VLOOKUP(F278,FREQ_TABLE,2,FALSE)))</f>
        <v/>
      </c>
      <c r="K278" s="35" t="str">
        <f>IF(J278="","",J278-TODAY())</f>
        <v/>
      </c>
      <c r="L278" s="35" t="str">
        <f>IF(D278="","",IF(I278="","Missing",IF(J278="","Collected",IF(J278&lt;TODAY(),"Overdue",IF(J278-TODAY()&lt;=DUE_SOON_DAYS,"Due soon","Current")))))</f>
        <v/>
      </c>
      <c r="M278" s="35" t="str">
        <f>IF(OR(I278="",AUDIT_START="",AUDIT_END=""),"",IF(AND(I278&gt;=AUDIT_START,I278&lt;=AUDIT_END),"Yes","No"))</f>
        <v/>
      </c>
      <c r="N278" s="36" t="n"/>
      <c r="O278" s="36" t="n"/>
      <c r="P278" s="36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33" t="n"/>
      <c r="J279" s="34" t="str">
        <f>IF(OR(I279="",F279=""),"",IF(IFERROR(VLOOKUP(F279,FREQ_TABLE,2,FALSE),0)=0,"",I279+VLOOKUP(F279,FREQ_TABLE,2,FALSE)))</f>
        <v/>
      </c>
      <c r="K279" s="35" t="str">
        <f>IF(J279="","",J279-TODAY())</f>
        <v/>
      </c>
      <c r="L279" s="35" t="str">
        <f>IF(D279="","",IF(I279="","Missing",IF(J279="","Collected",IF(J279&lt;TODAY(),"Overdue",IF(J279-TODAY()&lt;=DUE_SOON_DAYS,"Due soon","Current")))))</f>
        <v/>
      </c>
      <c r="M279" s="35" t="str">
        <f>IF(OR(I279="",AUDIT_START="",AUDIT_END=""),"",IF(AND(I279&gt;=AUDIT_START,I279&lt;=AUDIT_END),"Yes","No"))</f>
        <v/>
      </c>
      <c r="N279" s="9" t="n"/>
      <c r="O279" s="9" t="n"/>
      <c r="P279" s="9" t="n"/>
    </row>
    <row r="280">
      <c r="A280" s="36" t="n"/>
      <c r="B280" s="36" t="n"/>
      <c r="C280" s="36" t="n"/>
      <c r="D280" s="36" t="n"/>
      <c r="E280" s="36" t="n"/>
      <c r="F280" s="36" t="n"/>
      <c r="G280" s="36" t="n"/>
      <c r="H280" s="36" t="n"/>
      <c r="I280" s="37" t="n"/>
      <c r="J280" s="34" t="str">
        <f>IF(OR(I280="",F280=""),"",IF(IFERROR(VLOOKUP(F280,FREQ_TABLE,2,FALSE),0)=0,"",I280+VLOOKUP(F280,FREQ_TABLE,2,FALSE)))</f>
        <v/>
      </c>
      <c r="K280" s="35" t="str">
        <f>IF(J280="","",J280-TODAY())</f>
        <v/>
      </c>
      <c r="L280" s="35" t="str">
        <f>IF(D280="","",IF(I280="","Missing",IF(J280="","Collected",IF(J280&lt;TODAY(),"Overdue",IF(J280-TODAY()&lt;=DUE_SOON_DAYS,"Due soon","Current")))))</f>
        <v/>
      </c>
      <c r="M280" s="35" t="str">
        <f>IF(OR(I280="",AUDIT_START="",AUDIT_END=""),"",IF(AND(I280&gt;=AUDIT_START,I280&lt;=AUDIT_END),"Yes","No"))</f>
        <v/>
      </c>
      <c r="N280" s="36" t="n"/>
      <c r="O280" s="36" t="n"/>
      <c r="P280" s="36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33" t="n"/>
      <c r="J281" s="34" t="str">
        <f>IF(OR(I281="",F281=""),"",IF(IFERROR(VLOOKUP(F281,FREQ_TABLE,2,FALSE),0)=0,"",I281+VLOOKUP(F281,FREQ_TABLE,2,FALSE)))</f>
        <v/>
      </c>
      <c r="K281" s="35" t="str">
        <f>IF(J281="","",J281-TODAY())</f>
        <v/>
      </c>
      <c r="L281" s="35" t="str">
        <f>IF(D281="","",IF(I281="","Missing",IF(J281="","Collected",IF(J281&lt;TODAY(),"Overdue",IF(J281-TODAY()&lt;=DUE_SOON_DAYS,"Due soon","Current")))))</f>
        <v/>
      </c>
      <c r="M281" s="35" t="str">
        <f>IF(OR(I281="",AUDIT_START="",AUDIT_END=""),"",IF(AND(I281&gt;=AUDIT_START,I281&lt;=AUDIT_END),"Yes","No"))</f>
        <v/>
      </c>
      <c r="N281" s="9" t="n"/>
      <c r="O281" s="9" t="n"/>
      <c r="P281" s="9" t="n"/>
    </row>
    <row r="282">
      <c r="A282" s="36" t="n"/>
      <c r="B282" s="36" t="n"/>
      <c r="C282" s="36" t="n"/>
      <c r="D282" s="36" t="n"/>
      <c r="E282" s="36" t="n"/>
      <c r="F282" s="36" t="n"/>
      <c r="G282" s="36" t="n"/>
      <c r="H282" s="36" t="n"/>
      <c r="I282" s="37" t="n"/>
      <c r="J282" s="34" t="str">
        <f>IF(OR(I282="",F282=""),"",IF(IFERROR(VLOOKUP(F282,FREQ_TABLE,2,FALSE),0)=0,"",I282+VLOOKUP(F282,FREQ_TABLE,2,FALSE)))</f>
        <v/>
      </c>
      <c r="K282" s="35" t="str">
        <f>IF(J282="","",J282-TODAY())</f>
        <v/>
      </c>
      <c r="L282" s="35" t="str">
        <f>IF(D282="","",IF(I282="","Missing",IF(J282="","Collected",IF(J282&lt;TODAY(),"Overdue",IF(J282-TODAY()&lt;=DUE_SOON_DAYS,"Due soon","Current")))))</f>
        <v/>
      </c>
      <c r="M282" s="35" t="str">
        <f>IF(OR(I282="",AUDIT_START="",AUDIT_END=""),"",IF(AND(I282&gt;=AUDIT_START,I282&lt;=AUDIT_END),"Yes","No"))</f>
        <v/>
      </c>
      <c r="N282" s="36" t="n"/>
      <c r="O282" s="36" t="n"/>
      <c r="P282" s="36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33" t="n"/>
      <c r="J283" s="34" t="str">
        <f>IF(OR(I283="",F283=""),"",IF(IFERROR(VLOOKUP(F283,FREQ_TABLE,2,FALSE),0)=0,"",I283+VLOOKUP(F283,FREQ_TABLE,2,FALSE)))</f>
        <v/>
      </c>
      <c r="K283" s="35" t="str">
        <f>IF(J283="","",J283-TODAY())</f>
        <v/>
      </c>
      <c r="L283" s="35" t="str">
        <f>IF(D283="","",IF(I283="","Missing",IF(J283="","Collected",IF(J283&lt;TODAY(),"Overdue",IF(J283-TODAY()&lt;=DUE_SOON_DAYS,"Due soon","Current")))))</f>
        <v/>
      </c>
      <c r="M283" s="35" t="str">
        <f>IF(OR(I283="",AUDIT_START="",AUDIT_END=""),"",IF(AND(I283&gt;=AUDIT_START,I283&lt;=AUDIT_END),"Yes","No"))</f>
        <v/>
      </c>
      <c r="N283" s="9" t="n"/>
      <c r="O283" s="9" t="n"/>
      <c r="P283" s="9" t="n"/>
    </row>
    <row r="284">
      <c r="A284" s="36" t="n"/>
      <c r="B284" s="36" t="n"/>
      <c r="C284" s="36" t="n"/>
      <c r="D284" s="36" t="n"/>
      <c r="E284" s="36" t="n"/>
      <c r="F284" s="36" t="n"/>
      <c r="G284" s="36" t="n"/>
      <c r="H284" s="36" t="n"/>
      <c r="I284" s="37" t="n"/>
      <c r="J284" s="34" t="str">
        <f>IF(OR(I284="",F284=""),"",IF(IFERROR(VLOOKUP(F284,FREQ_TABLE,2,FALSE),0)=0,"",I284+VLOOKUP(F284,FREQ_TABLE,2,FALSE)))</f>
        <v/>
      </c>
      <c r="K284" s="35" t="str">
        <f>IF(J284="","",J284-TODAY())</f>
        <v/>
      </c>
      <c r="L284" s="35" t="str">
        <f>IF(D284="","",IF(I284="","Missing",IF(J284="","Collected",IF(J284&lt;TODAY(),"Overdue",IF(J284-TODAY()&lt;=DUE_SOON_DAYS,"Due soon","Current")))))</f>
        <v/>
      </c>
      <c r="M284" s="35" t="str">
        <f>IF(OR(I284="",AUDIT_START="",AUDIT_END=""),"",IF(AND(I284&gt;=AUDIT_START,I284&lt;=AUDIT_END),"Yes","No"))</f>
        <v/>
      </c>
      <c r="N284" s="36" t="n"/>
      <c r="O284" s="36" t="n"/>
      <c r="P284" s="36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33" t="n"/>
      <c r="J285" s="34" t="str">
        <f>IF(OR(I285="",F285=""),"",IF(IFERROR(VLOOKUP(F285,FREQ_TABLE,2,FALSE),0)=0,"",I285+VLOOKUP(F285,FREQ_TABLE,2,FALSE)))</f>
        <v/>
      </c>
      <c r="K285" s="35" t="str">
        <f>IF(J285="","",J285-TODAY())</f>
        <v/>
      </c>
      <c r="L285" s="35" t="str">
        <f>IF(D285="","",IF(I285="","Missing",IF(J285="","Collected",IF(J285&lt;TODAY(),"Overdue",IF(J285-TODAY()&lt;=DUE_SOON_DAYS,"Due soon","Current")))))</f>
        <v/>
      </c>
      <c r="M285" s="35" t="str">
        <f>IF(OR(I285="",AUDIT_START="",AUDIT_END=""),"",IF(AND(I285&gt;=AUDIT_START,I285&lt;=AUDIT_END),"Yes","No"))</f>
        <v/>
      </c>
      <c r="N285" s="9" t="n"/>
      <c r="O285" s="9" t="n"/>
      <c r="P285" s="9" t="n"/>
    </row>
    <row r="286">
      <c r="A286" s="36" t="n"/>
      <c r="B286" s="36" t="n"/>
      <c r="C286" s="36" t="n"/>
      <c r="D286" s="36" t="n"/>
      <c r="E286" s="36" t="n"/>
      <c r="F286" s="36" t="n"/>
      <c r="G286" s="36" t="n"/>
      <c r="H286" s="36" t="n"/>
      <c r="I286" s="37" t="n"/>
      <c r="J286" s="34" t="str">
        <f>IF(OR(I286="",F286=""),"",IF(IFERROR(VLOOKUP(F286,FREQ_TABLE,2,FALSE),0)=0,"",I286+VLOOKUP(F286,FREQ_TABLE,2,FALSE)))</f>
        <v/>
      </c>
      <c r="K286" s="35" t="str">
        <f>IF(J286="","",J286-TODAY())</f>
        <v/>
      </c>
      <c r="L286" s="35" t="str">
        <f>IF(D286="","",IF(I286="","Missing",IF(J286="","Collected",IF(J286&lt;TODAY(),"Overdue",IF(J286-TODAY()&lt;=DUE_SOON_DAYS,"Due soon","Current")))))</f>
        <v/>
      </c>
      <c r="M286" s="35" t="str">
        <f>IF(OR(I286="",AUDIT_START="",AUDIT_END=""),"",IF(AND(I286&gt;=AUDIT_START,I286&lt;=AUDIT_END),"Yes","No"))</f>
        <v/>
      </c>
      <c r="N286" s="36" t="n"/>
      <c r="O286" s="36" t="n"/>
      <c r="P286" s="36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33" t="n"/>
      <c r="J287" s="34" t="str">
        <f>IF(OR(I287="",F287=""),"",IF(IFERROR(VLOOKUP(F287,FREQ_TABLE,2,FALSE),0)=0,"",I287+VLOOKUP(F287,FREQ_TABLE,2,FALSE)))</f>
        <v/>
      </c>
      <c r="K287" s="35" t="str">
        <f>IF(J287="","",J287-TODAY())</f>
        <v/>
      </c>
      <c r="L287" s="35" t="str">
        <f>IF(D287="","",IF(I287="","Missing",IF(J287="","Collected",IF(J287&lt;TODAY(),"Overdue",IF(J287-TODAY()&lt;=DUE_SOON_DAYS,"Due soon","Current")))))</f>
        <v/>
      </c>
      <c r="M287" s="35" t="str">
        <f>IF(OR(I287="",AUDIT_START="",AUDIT_END=""),"",IF(AND(I287&gt;=AUDIT_START,I287&lt;=AUDIT_END),"Yes","No"))</f>
        <v/>
      </c>
      <c r="N287" s="9" t="n"/>
      <c r="O287" s="9" t="n"/>
      <c r="P287" s="9" t="n"/>
    </row>
    <row r="288">
      <c r="A288" s="36" t="n"/>
      <c r="B288" s="36" t="n"/>
      <c r="C288" s="36" t="n"/>
      <c r="D288" s="36" t="n"/>
      <c r="E288" s="36" t="n"/>
      <c r="F288" s="36" t="n"/>
      <c r="G288" s="36" t="n"/>
      <c r="H288" s="36" t="n"/>
      <c r="I288" s="37" t="n"/>
      <c r="J288" s="34" t="str">
        <f>IF(OR(I288="",F288=""),"",IF(IFERROR(VLOOKUP(F288,FREQ_TABLE,2,FALSE),0)=0,"",I288+VLOOKUP(F288,FREQ_TABLE,2,FALSE)))</f>
        <v/>
      </c>
      <c r="K288" s="35" t="str">
        <f>IF(J288="","",J288-TODAY())</f>
        <v/>
      </c>
      <c r="L288" s="35" t="str">
        <f>IF(D288="","",IF(I288="","Missing",IF(J288="","Collected",IF(J288&lt;TODAY(),"Overdue",IF(J288-TODAY()&lt;=DUE_SOON_DAYS,"Due soon","Current")))))</f>
        <v/>
      </c>
      <c r="M288" s="35" t="str">
        <f>IF(OR(I288="",AUDIT_START="",AUDIT_END=""),"",IF(AND(I288&gt;=AUDIT_START,I288&lt;=AUDIT_END),"Yes","No"))</f>
        <v/>
      </c>
      <c r="N288" s="36" t="n"/>
      <c r="O288" s="36" t="n"/>
      <c r="P288" s="36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33" t="n"/>
      <c r="J289" s="34" t="str">
        <f>IF(OR(I289="",F289=""),"",IF(IFERROR(VLOOKUP(F289,FREQ_TABLE,2,FALSE),0)=0,"",I289+VLOOKUP(F289,FREQ_TABLE,2,FALSE)))</f>
        <v/>
      </c>
      <c r="K289" s="35" t="str">
        <f>IF(J289="","",J289-TODAY())</f>
        <v/>
      </c>
      <c r="L289" s="35" t="str">
        <f>IF(D289="","",IF(I289="","Missing",IF(J289="","Collected",IF(J289&lt;TODAY(),"Overdue",IF(J289-TODAY()&lt;=DUE_SOON_DAYS,"Due soon","Current")))))</f>
        <v/>
      </c>
      <c r="M289" s="35" t="str">
        <f>IF(OR(I289="",AUDIT_START="",AUDIT_END=""),"",IF(AND(I289&gt;=AUDIT_START,I289&lt;=AUDIT_END),"Yes","No"))</f>
        <v/>
      </c>
      <c r="N289" s="9" t="n"/>
      <c r="O289" s="9" t="n"/>
      <c r="P289" s="9" t="n"/>
    </row>
    <row r="290">
      <c r="A290" s="36" t="n"/>
      <c r="B290" s="36" t="n"/>
      <c r="C290" s="36" t="n"/>
      <c r="D290" s="36" t="n"/>
      <c r="E290" s="36" t="n"/>
      <c r="F290" s="36" t="n"/>
      <c r="G290" s="36" t="n"/>
      <c r="H290" s="36" t="n"/>
      <c r="I290" s="37" t="n"/>
      <c r="J290" s="34" t="str">
        <f>IF(OR(I290="",F290=""),"",IF(IFERROR(VLOOKUP(F290,FREQ_TABLE,2,FALSE),0)=0,"",I290+VLOOKUP(F290,FREQ_TABLE,2,FALSE)))</f>
        <v/>
      </c>
      <c r="K290" s="35" t="str">
        <f>IF(J290="","",J290-TODAY())</f>
        <v/>
      </c>
      <c r="L290" s="35" t="str">
        <f>IF(D290="","",IF(I290="","Missing",IF(J290="","Collected",IF(J290&lt;TODAY(),"Overdue",IF(J290-TODAY()&lt;=DUE_SOON_DAYS,"Due soon","Current")))))</f>
        <v/>
      </c>
      <c r="M290" s="35" t="str">
        <f>IF(OR(I290="",AUDIT_START="",AUDIT_END=""),"",IF(AND(I290&gt;=AUDIT_START,I290&lt;=AUDIT_END),"Yes","No"))</f>
        <v/>
      </c>
      <c r="N290" s="36" t="n"/>
      <c r="O290" s="36" t="n"/>
      <c r="P290" s="36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33" t="n"/>
      <c r="J291" s="34" t="str">
        <f>IF(OR(I291="",F291=""),"",IF(IFERROR(VLOOKUP(F291,FREQ_TABLE,2,FALSE),0)=0,"",I291+VLOOKUP(F291,FREQ_TABLE,2,FALSE)))</f>
        <v/>
      </c>
      <c r="K291" s="35" t="str">
        <f>IF(J291="","",J291-TODAY())</f>
        <v/>
      </c>
      <c r="L291" s="35" t="str">
        <f>IF(D291="","",IF(I291="","Missing",IF(J291="","Collected",IF(J291&lt;TODAY(),"Overdue",IF(J291-TODAY()&lt;=DUE_SOON_DAYS,"Due soon","Current")))))</f>
        <v/>
      </c>
      <c r="M291" s="35" t="str">
        <f>IF(OR(I291="",AUDIT_START="",AUDIT_END=""),"",IF(AND(I291&gt;=AUDIT_START,I291&lt;=AUDIT_END),"Yes","No"))</f>
        <v/>
      </c>
      <c r="N291" s="9" t="n"/>
      <c r="O291" s="9" t="n"/>
      <c r="P291" s="9" t="n"/>
    </row>
    <row r="292">
      <c r="A292" s="36" t="n"/>
      <c r="B292" s="36" t="n"/>
      <c r="C292" s="36" t="n"/>
      <c r="D292" s="36" t="n"/>
      <c r="E292" s="36" t="n"/>
      <c r="F292" s="36" t="n"/>
      <c r="G292" s="36" t="n"/>
      <c r="H292" s="36" t="n"/>
      <c r="I292" s="37" t="n"/>
      <c r="J292" s="34" t="str">
        <f>IF(OR(I292="",F292=""),"",IF(IFERROR(VLOOKUP(F292,FREQ_TABLE,2,FALSE),0)=0,"",I292+VLOOKUP(F292,FREQ_TABLE,2,FALSE)))</f>
        <v/>
      </c>
      <c r="K292" s="35" t="str">
        <f>IF(J292="","",J292-TODAY())</f>
        <v/>
      </c>
      <c r="L292" s="35" t="str">
        <f>IF(D292="","",IF(I292="","Missing",IF(J292="","Collected",IF(J292&lt;TODAY(),"Overdue",IF(J292-TODAY()&lt;=DUE_SOON_DAYS,"Due soon","Current")))))</f>
        <v/>
      </c>
      <c r="M292" s="35" t="str">
        <f>IF(OR(I292="",AUDIT_START="",AUDIT_END=""),"",IF(AND(I292&gt;=AUDIT_START,I292&lt;=AUDIT_END),"Yes","No"))</f>
        <v/>
      </c>
      <c r="N292" s="36" t="n"/>
      <c r="O292" s="36" t="n"/>
      <c r="P292" s="36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33" t="n"/>
      <c r="J293" s="34" t="str">
        <f>IF(OR(I293="",F293=""),"",IF(IFERROR(VLOOKUP(F293,FREQ_TABLE,2,FALSE),0)=0,"",I293+VLOOKUP(F293,FREQ_TABLE,2,FALSE)))</f>
        <v/>
      </c>
      <c r="K293" s="35" t="str">
        <f>IF(J293="","",J293-TODAY())</f>
        <v/>
      </c>
      <c r="L293" s="35" t="str">
        <f>IF(D293="","",IF(I293="","Missing",IF(J293="","Collected",IF(J293&lt;TODAY(),"Overdue",IF(J293-TODAY()&lt;=DUE_SOON_DAYS,"Due soon","Current")))))</f>
        <v/>
      </c>
      <c r="M293" s="35" t="str">
        <f>IF(OR(I293="",AUDIT_START="",AUDIT_END=""),"",IF(AND(I293&gt;=AUDIT_START,I293&lt;=AUDIT_END),"Yes","No"))</f>
        <v/>
      </c>
      <c r="N293" s="9" t="n"/>
      <c r="O293" s="9" t="n"/>
      <c r="P293" s="9" t="n"/>
    </row>
    <row r="294">
      <c r="A294" s="36" t="n"/>
      <c r="B294" s="36" t="n"/>
      <c r="C294" s="36" t="n"/>
      <c r="D294" s="36" t="n"/>
      <c r="E294" s="36" t="n"/>
      <c r="F294" s="36" t="n"/>
      <c r="G294" s="36" t="n"/>
      <c r="H294" s="36" t="n"/>
      <c r="I294" s="37" t="n"/>
      <c r="J294" s="34" t="str">
        <f>IF(OR(I294="",F294=""),"",IF(IFERROR(VLOOKUP(F294,FREQ_TABLE,2,FALSE),0)=0,"",I294+VLOOKUP(F294,FREQ_TABLE,2,FALSE)))</f>
        <v/>
      </c>
      <c r="K294" s="35" t="str">
        <f>IF(J294="","",J294-TODAY())</f>
        <v/>
      </c>
      <c r="L294" s="35" t="str">
        <f>IF(D294="","",IF(I294="","Missing",IF(J294="","Collected",IF(J294&lt;TODAY(),"Overdue",IF(J294-TODAY()&lt;=DUE_SOON_DAYS,"Due soon","Current")))))</f>
        <v/>
      </c>
      <c r="M294" s="35" t="str">
        <f>IF(OR(I294="",AUDIT_START="",AUDIT_END=""),"",IF(AND(I294&gt;=AUDIT_START,I294&lt;=AUDIT_END),"Yes","No"))</f>
        <v/>
      </c>
      <c r="N294" s="36" t="n"/>
      <c r="O294" s="36" t="n"/>
      <c r="P294" s="36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33" t="n"/>
      <c r="J295" s="34" t="str">
        <f>IF(OR(I295="",F295=""),"",IF(IFERROR(VLOOKUP(F295,FREQ_TABLE,2,FALSE),0)=0,"",I295+VLOOKUP(F295,FREQ_TABLE,2,FALSE)))</f>
        <v/>
      </c>
      <c r="K295" s="35" t="str">
        <f>IF(J295="","",J295-TODAY())</f>
        <v/>
      </c>
      <c r="L295" s="35" t="str">
        <f>IF(D295="","",IF(I295="","Missing",IF(J295="","Collected",IF(J295&lt;TODAY(),"Overdue",IF(J295-TODAY()&lt;=DUE_SOON_DAYS,"Due soon","Current")))))</f>
        <v/>
      </c>
      <c r="M295" s="35" t="str">
        <f>IF(OR(I295="",AUDIT_START="",AUDIT_END=""),"",IF(AND(I295&gt;=AUDIT_START,I295&lt;=AUDIT_END),"Yes","No"))</f>
        <v/>
      </c>
      <c r="N295" s="9" t="n"/>
      <c r="O295" s="9" t="n"/>
      <c r="P295" s="9" t="n"/>
    </row>
    <row r="296">
      <c r="A296" s="36" t="n"/>
      <c r="B296" s="36" t="n"/>
      <c r="C296" s="36" t="n"/>
      <c r="D296" s="36" t="n"/>
      <c r="E296" s="36" t="n"/>
      <c r="F296" s="36" t="n"/>
      <c r="G296" s="36" t="n"/>
      <c r="H296" s="36" t="n"/>
      <c r="I296" s="37" t="n"/>
      <c r="J296" s="34" t="str">
        <f>IF(OR(I296="",F296=""),"",IF(IFERROR(VLOOKUP(F296,FREQ_TABLE,2,FALSE),0)=0,"",I296+VLOOKUP(F296,FREQ_TABLE,2,FALSE)))</f>
        <v/>
      </c>
      <c r="K296" s="35" t="str">
        <f>IF(J296="","",J296-TODAY())</f>
        <v/>
      </c>
      <c r="L296" s="35" t="str">
        <f>IF(D296="","",IF(I296="","Missing",IF(J296="","Collected",IF(J296&lt;TODAY(),"Overdue",IF(J296-TODAY()&lt;=DUE_SOON_DAYS,"Due soon","Current")))))</f>
        <v/>
      </c>
      <c r="M296" s="35" t="str">
        <f>IF(OR(I296="",AUDIT_START="",AUDIT_END=""),"",IF(AND(I296&gt;=AUDIT_START,I296&lt;=AUDIT_END),"Yes","No"))</f>
        <v/>
      </c>
      <c r="N296" s="36" t="n"/>
      <c r="O296" s="36" t="n"/>
      <c r="P296" s="36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33" t="n"/>
      <c r="J297" s="34" t="str">
        <f>IF(OR(I297="",F297=""),"",IF(IFERROR(VLOOKUP(F297,FREQ_TABLE,2,FALSE),0)=0,"",I297+VLOOKUP(F297,FREQ_TABLE,2,FALSE)))</f>
        <v/>
      </c>
      <c r="K297" s="35" t="str">
        <f>IF(J297="","",J297-TODAY())</f>
        <v/>
      </c>
      <c r="L297" s="35" t="str">
        <f>IF(D297="","",IF(I297="","Missing",IF(J297="","Collected",IF(J297&lt;TODAY(),"Overdue",IF(J297-TODAY()&lt;=DUE_SOON_DAYS,"Due soon","Current")))))</f>
        <v/>
      </c>
      <c r="M297" s="35" t="str">
        <f>IF(OR(I297="",AUDIT_START="",AUDIT_END=""),"",IF(AND(I297&gt;=AUDIT_START,I297&lt;=AUDIT_END),"Yes","No"))</f>
        <v/>
      </c>
      <c r="N297" s="9" t="n"/>
      <c r="O297" s="9" t="n"/>
      <c r="P297" s="9" t="n"/>
    </row>
    <row r="298">
      <c r="A298" s="36" t="n"/>
      <c r="B298" s="36" t="n"/>
      <c r="C298" s="36" t="n"/>
      <c r="D298" s="36" t="n"/>
      <c r="E298" s="36" t="n"/>
      <c r="F298" s="36" t="n"/>
      <c r="G298" s="36" t="n"/>
      <c r="H298" s="36" t="n"/>
      <c r="I298" s="37" t="n"/>
      <c r="J298" s="34" t="str">
        <f>IF(OR(I298="",F298=""),"",IF(IFERROR(VLOOKUP(F298,FREQ_TABLE,2,FALSE),0)=0,"",I298+VLOOKUP(F298,FREQ_TABLE,2,FALSE)))</f>
        <v/>
      </c>
      <c r="K298" s="35" t="str">
        <f>IF(J298="","",J298-TODAY())</f>
        <v/>
      </c>
      <c r="L298" s="35" t="str">
        <f>IF(D298="","",IF(I298="","Missing",IF(J298="","Collected",IF(J298&lt;TODAY(),"Overdue",IF(J298-TODAY()&lt;=DUE_SOON_DAYS,"Due soon","Current")))))</f>
        <v/>
      </c>
      <c r="M298" s="35" t="str">
        <f>IF(OR(I298="",AUDIT_START="",AUDIT_END=""),"",IF(AND(I298&gt;=AUDIT_START,I298&lt;=AUDIT_END),"Yes","No"))</f>
        <v/>
      </c>
      <c r="N298" s="36" t="n"/>
      <c r="O298" s="36" t="n"/>
      <c r="P298" s="36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33" t="n"/>
      <c r="J299" s="34" t="str">
        <f>IF(OR(I299="",F299=""),"",IF(IFERROR(VLOOKUP(F299,FREQ_TABLE,2,FALSE),0)=0,"",I299+VLOOKUP(F299,FREQ_TABLE,2,FALSE)))</f>
        <v/>
      </c>
      <c r="K299" s="35" t="str">
        <f>IF(J299="","",J299-TODAY())</f>
        <v/>
      </c>
      <c r="L299" s="35" t="str">
        <f>IF(D299="","",IF(I299="","Missing",IF(J299="","Collected",IF(J299&lt;TODAY(),"Overdue",IF(J299-TODAY()&lt;=DUE_SOON_DAYS,"Due soon","Current")))))</f>
        <v/>
      </c>
      <c r="M299" s="35" t="str">
        <f>IF(OR(I299="",AUDIT_START="",AUDIT_END=""),"",IF(AND(I299&gt;=AUDIT_START,I299&lt;=AUDIT_END),"Yes","No"))</f>
        <v/>
      </c>
      <c r="N299" s="9" t="n"/>
      <c r="O299" s="9" t="n"/>
      <c r="P299" s="9" t="n"/>
    </row>
    <row r="300">
      <c r="A300" s="36" t="n"/>
      <c r="B300" s="36" t="n"/>
      <c r="C300" s="36" t="n"/>
      <c r="D300" s="36" t="n"/>
      <c r="E300" s="36" t="n"/>
      <c r="F300" s="36" t="n"/>
      <c r="G300" s="36" t="n"/>
      <c r="H300" s="36" t="n"/>
      <c r="I300" s="37" t="n"/>
      <c r="J300" s="34" t="str">
        <f>IF(OR(I300="",F300=""),"",IF(IFERROR(VLOOKUP(F300,FREQ_TABLE,2,FALSE),0)=0,"",I300+VLOOKUP(F300,FREQ_TABLE,2,FALSE)))</f>
        <v/>
      </c>
      <c r="K300" s="35" t="str">
        <f>IF(J300="","",J300-TODAY())</f>
        <v/>
      </c>
      <c r="L300" s="35" t="str">
        <f>IF(D300="","",IF(I300="","Missing",IF(J300="","Collected",IF(J300&lt;TODAY(),"Overdue",IF(J300-TODAY()&lt;=DUE_SOON_DAYS,"Due soon","Current")))))</f>
        <v/>
      </c>
      <c r="M300" s="35" t="str">
        <f>IF(OR(I300="",AUDIT_START="",AUDIT_END=""),"",IF(AND(I300&gt;=AUDIT_START,I300&lt;=AUDIT_END),"Yes","No"))</f>
        <v/>
      </c>
      <c r="N300" s="36" t="n"/>
      <c r="O300" s="36" t="n"/>
      <c r="P300" s="36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33" t="n"/>
      <c r="J301" s="34" t="str">
        <f>IF(OR(I301="",F301=""),"",IF(IFERROR(VLOOKUP(F301,FREQ_TABLE,2,FALSE),0)=0,"",I301+VLOOKUP(F301,FREQ_TABLE,2,FALSE)))</f>
        <v/>
      </c>
      <c r="K301" s="35" t="str">
        <f>IF(J301="","",J301-TODAY())</f>
        <v/>
      </c>
      <c r="L301" s="35" t="str">
        <f>IF(D301="","",IF(I301="","Missing",IF(J301="","Collected",IF(J301&lt;TODAY(),"Overdue",IF(J301-TODAY()&lt;=DUE_SOON_DAYS,"Due soon","Current")))))</f>
        <v/>
      </c>
      <c r="M301" s="35" t="str">
        <f>IF(OR(I301="",AUDIT_START="",AUDIT_END=""),"",IF(AND(I301&gt;=AUDIT_START,I301&lt;=AUDIT_END),"Yes","No"))</f>
        <v/>
      </c>
      <c r="N301" s="9" t="n"/>
      <c r="O301" s="9" t="n"/>
      <c r="P301" s="9" t="n"/>
    </row>
    <row r="302">
      <c r="A302" s="36" t="n"/>
      <c r="B302" s="36" t="n"/>
      <c r="C302" s="36" t="n"/>
      <c r="D302" s="36" t="n"/>
      <c r="E302" s="36" t="n"/>
      <c r="F302" s="36" t="n"/>
      <c r="G302" s="36" t="n"/>
      <c r="H302" s="36" t="n"/>
      <c r="I302" s="37" t="n"/>
      <c r="J302" s="34" t="str">
        <f>IF(OR(I302="",F302=""),"",IF(IFERROR(VLOOKUP(F302,FREQ_TABLE,2,FALSE),0)=0,"",I302+VLOOKUP(F302,FREQ_TABLE,2,FALSE)))</f>
        <v/>
      </c>
      <c r="K302" s="35" t="str">
        <f>IF(J302="","",J302-TODAY())</f>
        <v/>
      </c>
      <c r="L302" s="35" t="str">
        <f>IF(D302="","",IF(I302="","Missing",IF(J302="","Collected",IF(J302&lt;TODAY(),"Overdue",IF(J302-TODAY()&lt;=DUE_SOON_DAYS,"Due soon","Current")))))</f>
        <v/>
      </c>
      <c r="M302" s="35" t="str">
        <f>IF(OR(I302="",AUDIT_START="",AUDIT_END=""),"",IF(AND(I302&gt;=AUDIT_START,I302&lt;=AUDIT_END),"Yes","No"))</f>
        <v/>
      </c>
      <c r="N302" s="36" t="n"/>
      <c r="O302" s="36" t="n"/>
      <c r="P302" s="36" t="n"/>
    </row>
  </sheetData>
  <autoFilter ref="A2:P302"/>
  <mergeCells count="1">
    <mergeCell ref="A1:P1"/>
  </mergeCells>
  <conditionalFormatting sqref="L3:L302">
    <cfRule type="cellIs" priority="1" operator="equal" dxfId="0">
      <formula>"Missing"</formula>
    </cfRule>
    <cfRule type="cellIs" priority="2" operator="equal" dxfId="0">
      <formula>"Overdue"</formula>
    </cfRule>
    <cfRule type="cellIs" priority="3" operator="equal" dxfId="1">
      <formula>"Due soon"</formula>
    </cfRule>
    <cfRule type="cellIs" priority="4" operator="equal" dxfId="2">
      <formula>"Current"</formula>
    </cfRule>
    <cfRule type="cellIs" priority="5" operator="equal" dxfId="2">
      <formula>"Collected"</formula>
    </cfRule>
  </conditionalFormatting>
  <conditionalFormatting sqref="O3:O302">
    <cfRule type="cellIs" priority="6" operator="equal" dxfId="2">
      <formula>"Accepted"</formula>
    </cfRule>
    <cfRule type="cellIs" priority="7" operator="equal" dxfId="0">
      <formula>"Needs rework"</formula>
    </cfRule>
    <cfRule type="cellIs" priority="8" operator="equal" dxfId="3">
      <formula>"Submitted"</formula>
    </cfRule>
  </conditionalFormatting>
  <conditionalFormatting sqref="M3:M302">
    <cfRule type="cellIs" priority="9" operator="equal" dxfId="4">
      <formula>"No"</formula>
    </cfRule>
  </conditionalFormatting>
  <dataValidations count="6">
    <dataValidation sqref="E3:E302" showDropDown="0" showInputMessage="0" showErrorMessage="1" allowBlank="1" errorTitle="Invalid entry" error="Pick a value from the list." type="list">
      <formula1>"Policy,Procedure,Screenshot,System report,Log export,Ticket,Training record,Contract,Meeting minutes,Other"</formula1>
    </dataValidation>
    <dataValidation sqref="F3:F302" showDropDown="0" showInputMessage="0" showErrorMessage="1" allowBlank="1" errorTitle="Invalid entry" error="Pick a value from the list." type="list">
      <formula1>"Weekly,Monthly,Quarterly,Semi-annual,Annual,Per event,Once per period"</formula1>
    </dataValidation>
    <dataValidation sqref="I3:I302" showDropDown="0" showInputMessage="0" showErrorMessage="1" allowBlank="1" errorTitle="Invalid date" error="Enter a date, for example 2026-11-30." type="date" operator="greaterThan">
      <formula1>1</formula1>
    </dataValidation>
    <dataValidation sqref="J3:J302" showDropDown="0" showInputMessage="0" showErrorMessage="1" allowBlank="1" errorTitle="Invalid date" error="Enter a date, for example 2026-11-30." type="date" operator="greaterThan">
      <formula1>1</formula1>
    </dataValidation>
    <dataValidation sqref="O3:O302" showDropDown="0" showInputMessage="0" showErrorMessage="1" allowBlank="1" errorTitle="Invalid entry" error="Pick a value from the list." type="list">
      <formula1>"Not submitted,Submitted,Accepted,Needs rework"</formula1>
    </dataValidation>
    <dataValidation sqref="B3:B302" showDropDown="0" showInputMessage="0" showErrorMessage="0" allowBlank="1" type="list">
      <formula1>=Settings!$B$20:$B$80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SecureSlate</dc:creator>
  <dc:title>SOC 2 Evidence Collection Tracker</dc:title>
  <dcterms:created xsi:type="dcterms:W3CDTF">2026-11-03T11:25:53Z</dcterms:created>
  <dcterms:modified xsi:type="dcterms:W3CDTF">2026-11-03T11:58:30Z</dcterms:modified>
</cp:coreProperties>
</file>